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94455828-E5A4-4D7E-975A-CBC8D635B4DC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Приложение 1" sheetId="1" r:id="rId1"/>
    <sheet name="Приложение2" sheetId="2" r:id="rId2"/>
    <sheet name="Приложение 3" sheetId="7" r:id="rId3"/>
    <sheet name="Приложение 4" sheetId="4" r:id="rId4"/>
    <sheet name="Приложение 5" sheetId="5" r:id="rId5"/>
    <sheet name="Приложение 6" sheetId="6" r:id="rId6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34" i="7" l="1"/>
  <c r="I133" i="7" s="1"/>
  <c r="I132" i="7" s="1"/>
  <c r="J135" i="7"/>
  <c r="D11" i="2" l="1"/>
  <c r="E32" i="2"/>
  <c r="D22" i="1"/>
  <c r="C22" i="1"/>
  <c r="E30" i="1"/>
  <c r="E24" i="1"/>
  <c r="E27" i="1" l="1"/>
  <c r="D19" i="4" l="1"/>
  <c r="D18" i="4" s="1"/>
  <c r="D17" i="4" s="1"/>
  <c r="C19" i="4"/>
  <c r="C18" i="4" s="1"/>
  <c r="C17" i="4" s="1"/>
  <c r="D15" i="4"/>
  <c r="D14" i="4" s="1"/>
  <c r="D13" i="4" s="1"/>
  <c r="C15" i="4"/>
  <c r="C14" i="4" s="1"/>
  <c r="C13" i="4" s="1"/>
  <c r="J170" i="7"/>
  <c r="I169" i="7"/>
  <c r="H169" i="7"/>
  <c r="H168" i="7" s="1"/>
  <c r="H167" i="7" s="1"/>
  <c r="H166" i="7" s="1"/>
  <c r="H165" i="7" s="1"/>
  <c r="J164" i="7"/>
  <c r="I163" i="7"/>
  <c r="H163" i="7"/>
  <c r="H162" i="7" s="1"/>
  <c r="J161" i="7"/>
  <c r="I160" i="7"/>
  <c r="J160" i="7" s="1"/>
  <c r="H160" i="7"/>
  <c r="H159" i="7" s="1"/>
  <c r="J158" i="7"/>
  <c r="I157" i="7"/>
  <c r="I156" i="7" s="1"/>
  <c r="H157" i="7"/>
  <c r="J157" i="7" s="1"/>
  <c r="J151" i="7"/>
  <c r="I150" i="7"/>
  <c r="H150" i="7"/>
  <c r="H149" i="7"/>
  <c r="H148" i="7" s="1"/>
  <c r="J147" i="7"/>
  <c r="I146" i="7"/>
  <c r="I145" i="7" s="1"/>
  <c r="H146" i="7"/>
  <c r="H145" i="7" s="1"/>
  <c r="J144" i="7"/>
  <c r="I143" i="7"/>
  <c r="I142" i="7" s="1"/>
  <c r="J142" i="7" s="1"/>
  <c r="H143" i="7"/>
  <c r="H142" i="7"/>
  <c r="J141" i="7"/>
  <c r="I140" i="7"/>
  <c r="H140" i="7"/>
  <c r="H139" i="7" s="1"/>
  <c r="H138" i="7" s="1"/>
  <c r="J134" i="7"/>
  <c r="J130" i="7"/>
  <c r="I129" i="7"/>
  <c r="H129" i="7"/>
  <c r="H128" i="7" s="1"/>
  <c r="J127" i="7"/>
  <c r="I126" i="7"/>
  <c r="H126" i="7"/>
  <c r="H125" i="7" s="1"/>
  <c r="I125" i="7"/>
  <c r="J124" i="7"/>
  <c r="I122" i="7"/>
  <c r="H122" i="7"/>
  <c r="H121" i="7" s="1"/>
  <c r="J116" i="7"/>
  <c r="I115" i="7"/>
  <c r="H115" i="7"/>
  <c r="H114" i="7"/>
  <c r="H113" i="7" s="1"/>
  <c r="H112" i="7" s="1"/>
  <c r="J111" i="7"/>
  <c r="I110" i="7"/>
  <c r="H110" i="7"/>
  <c r="H109" i="7" s="1"/>
  <c r="H108" i="7" s="1"/>
  <c r="H107" i="7" s="1"/>
  <c r="H106" i="7" s="1"/>
  <c r="I109" i="7"/>
  <c r="J105" i="7"/>
  <c r="I104" i="7"/>
  <c r="I103" i="7" s="1"/>
  <c r="H104" i="7"/>
  <c r="J102" i="7"/>
  <c r="I101" i="7"/>
  <c r="H101" i="7"/>
  <c r="J100" i="7"/>
  <c r="I99" i="7"/>
  <c r="H99" i="7"/>
  <c r="J94" i="7"/>
  <c r="I93" i="7"/>
  <c r="H93" i="7"/>
  <c r="H92" i="7" s="1"/>
  <c r="H91" i="7" s="1"/>
  <c r="H90" i="7" s="1"/>
  <c r="H89" i="7" s="1"/>
  <c r="J88" i="7"/>
  <c r="I87" i="7"/>
  <c r="H87" i="7"/>
  <c r="H86" i="7" s="1"/>
  <c r="H85" i="7" s="1"/>
  <c r="J84" i="7"/>
  <c r="I83" i="7"/>
  <c r="J83" i="7" s="1"/>
  <c r="H83" i="7"/>
  <c r="H82" i="7"/>
  <c r="J81" i="7"/>
  <c r="J80" i="7"/>
  <c r="I80" i="7"/>
  <c r="H80" i="7"/>
  <c r="H79" i="7"/>
  <c r="H78" i="7" s="1"/>
  <c r="H77" i="7" s="1"/>
  <c r="J75" i="7"/>
  <c r="I74" i="7"/>
  <c r="H74" i="7"/>
  <c r="H73" i="7" s="1"/>
  <c r="H72" i="7" s="1"/>
  <c r="H71" i="7" s="1"/>
  <c r="H70" i="7" s="1"/>
  <c r="J69" i="7"/>
  <c r="I68" i="7"/>
  <c r="I67" i="7" s="1"/>
  <c r="H68" i="7"/>
  <c r="J68" i="7" s="1"/>
  <c r="H67" i="7"/>
  <c r="J66" i="7"/>
  <c r="I65" i="7"/>
  <c r="H65" i="7"/>
  <c r="H64" i="7" s="1"/>
  <c r="J63" i="7"/>
  <c r="I62" i="7"/>
  <c r="I61" i="7" s="1"/>
  <c r="H62" i="7"/>
  <c r="H61" i="7" s="1"/>
  <c r="J60" i="7"/>
  <c r="I59" i="7"/>
  <c r="J59" i="7" s="1"/>
  <c r="H59" i="7"/>
  <c r="H58" i="7"/>
  <c r="J56" i="7"/>
  <c r="I55" i="7"/>
  <c r="H55" i="7"/>
  <c r="H54" i="7"/>
  <c r="H53" i="7" s="1"/>
  <c r="J52" i="7"/>
  <c r="J51" i="7"/>
  <c r="J50" i="7"/>
  <c r="I49" i="7"/>
  <c r="H49" i="7"/>
  <c r="H48" i="7" s="1"/>
  <c r="J45" i="7"/>
  <c r="I44" i="7"/>
  <c r="H44" i="7"/>
  <c r="H43" i="7" s="1"/>
  <c r="H42" i="7" s="1"/>
  <c r="H41" i="7" s="1"/>
  <c r="I43" i="7"/>
  <c r="J40" i="7"/>
  <c r="I39" i="7"/>
  <c r="I38" i="7" s="1"/>
  <c r="I37" i="7" s="1"/>
  <c r="H39" i="7"/>
  <c r="H38" i="7" s="1"/>
  <c r="H37" i="7" s="1"/>
  <c r="H36" i="7" s="1"/>
  <c r="H35" i="7" s="1"/>
  <c r="J34" i="7"/>
  <c r="I33" i="7"/>
  <c r="J33" i="7" s="1"/>
  <c r="H33" i="7"/>
  <c r="H32" i="7"/>
  <c r="J31" i="7"/>
  <c r="J30" i="7"/>
  <c r="J29" i="7"/>
  <c r="J28" i="7"/>
  <c r="I27" i="7"/>
  <c r="H27" i="7"/>
  <c r="H26" i="7"/>
  <c r="H25" i="7" s="1"/>
  <c r="H24" i="7" s="1"/>
  <c r="J23" i="7"/>
  <c r="I22" i="7"/>
  <c r="I21" i="7" s="1"/>
  <c r="H22" i="7"/>
  <c r="H21" i="7" s="1"/>
  <c r="H20" i="7" s="1"/>
  <c r="H19" i="7" s="1"/>
  <c r="J16" i="7"/>
  <c r="I15" i="7"/>
  <c r="H15" i="7"/>
  <c r="H14" i="7" s="1"/>
  <c r="H13" i="7" s="1"/>
  <c r="H12" i="7" s="1"/>
  <c r="H11" i="7" s="1"/>
  <c r="H10" i="7" s="1"/>
  <c r="F33" i="2"/>
  <c r="F32" i="2"/>
  <c r="D32" i="2"/>
  <c r="F31" i="2"/>
  <c r="E30" i="2"/>
  <c r="D30" i="2"/>
  <c r="F29" i="2"/>
  <c r="F28" i="2"/>
  <c r="E27" i="2"/>
  <c r="D27" i="2"/>
  <c r="F26" i="2"/>
  <c r="F25" i="2"/>
  <c r="E24" i="2"/>
  <c r="D24" i="2"/>
  <c r="F23" i="2"/>
  <c r="F22" i="2"/>
  <c r="F21" i="2"/>
  <c r="E20" i="2"/>
  <c r="F20" i="2" s="1"/>
  <c r="D20" i="2"/>
  <c r="F19" i="2"/>
  <c r="E18" i="2"/>
  <c r="D18" i="2"/>
  <c r="F17" i="2"/>
  <c r="F16" i="2"/>
  <c r="F15" i="2"/>
  <c r="F14" i="2"/>
  <c r="F13" i="2"/>
  <c r="F12" i="2"/>
  <c r="E11" i="2"/>
  <c r="E31" i="1"/>
  <c r="E29" i="1"/>
  <c r="E28" i="1"/>
  <c r="E26" i="1"/>
  <c r="E25" i="1"/>
  <c r="E23" i="1"/>
  <c r="E21" i="1"/>
  <c r="E20" i="1"/>
  <c r="E19" i="1"/>
  <c r="E18" i="1"/>
  <c r="E17" i="1"/>
  <c r="E16" i="1"/>
  <c r="E12" i="1"/>
  <c r="E11" i="1"/>
  <c r="D10" i="1"/>
  <c r="C10" i="1"/>
  <c r="C32" i="1" s="1"/>
  <c r="J110" i="7" l="1"/>
  <c r="J115" i="7"/>
  <c r="J44" i="7"/>
  <c r="J104" i="7"/>
  <c r="J39" i="7"/>
  <c r="J38" i="7"/>
  <c r="J74" i="7"/>
  <c r="H98" i="7"/>
  <c r="J101" i="7"/>
  <c r="J122" i="7"/>
  <c r="J143" i="7"/>
  <c r="D10" i="2"/>
  <c r="I32" i="7"/>
  <c r="J32" i="7" s="1"/>
  <c r="J146" i="7"/>
  <c r="J150" i="7"/>
  <c r="J169" i="7"/>
  <c r="F18" i="2"/>
  <c r="F24" i="2"/>
  <c r="F30" i="2"/>
  <c r="I73" i="7"/>
  <c r="I72" i="7" s="1"/>
  <c r="I82" i="7"/>
  <c r="I121" i="7"/>
  <c r="J121" i="7" s="1"/>
  <c r="J140" i="7"/>
  <c r="J163" i="7"/>
  <c r="H156" i="7"/>
  <c r="H155" i="7"/>
  <c r="H154" i="7" s="1"/>
  <c r="H153" i="7" s="1"/>
  <c r="H152" i="7" s="1"/>
  <c r="D12" i="4"/>
  <c r="D11" i="4" s="1"/>
  <c r="C12" i="4"/>
  <c r="C11" i="4" s="1"/>
  <c r="J22" i="7"/>
  <c r="I58" i="7"/>
  <c r="J58" i="7" s="1"/>
  <c r="J67" i="7"/>
  <c r="H103" i="7"/>
  <c r="H97" i="7" s="1"/>
  <c r="H96" i="7" s="1"/>
  <c r="H95" i="7" s="1"/>
  <c r="J126" i="7"/>
  <c r="J129" i="7"/>
  <c r="J133" i="7"/>
  <c r="J145" i="7"/>
  <c r="H137" i="7"/>
  <c r="J156" i="7"/>
  <c r="I159" i="7"/>
  <c r="J159" i="7" s="1"/>
  <c r="F11" i="2"/>
  <c r="F27" i="2"/>
  <c r="E10" i="1"/>
  <c r="D32" i="1"/>
  <c r="J93" i="7"/>
  <c r="I92" i="7"/>
  <c r="J109" i="7"/>
  <c r="I108" i="7"/>
  <c r="J125" i="7"/>
  <c r="H120" i="7"/>
  <c r="H119" i="7" s="1"/>
  <c r="H118" i="7" s="1"/>
  <c r="J15" i="7"/>
  <c r="I14" i="7"/>
  <c r="J37" i="7"/>
  <c r="I36" i="7"/>
  <c r="J55" i="7"/>
  <c r="I54" i="7"/>
  <c r="J62" i="7"/>
  <c r="J65" i="7"/>
  <c r="I64" i="7"/>
  <c r="J64" i="7" s="1"/>
  <c r="J61" i="7"/>
  <c r="H57" i="7"/>
  <c r="H47" i="7" s="1"/>
  <c r="H46" i="7" s="1"/>
  <c r="H18" i="7" s="1"/>
  <c r="J99" i="7"/>
  <c r="I98" i="7"/>
  <c r="H76" i="7"/>
  <c r="J87" i="7"/>
  <c r="I86" i="7"/>
  <c r="J21" i="7"/>
  <c r="I20" i="7"/>
  <c r="J27" i="7"/>
  <c r="I26" i="7"/>
  <c r="J43" i="7"/>
  <c r="I42" i="7"/>
  <c r="J49" i="7"/>
  <c r="I48" i="7"/>
  <c r="H136" i="7"/>
  <c r="I114" i="7"/>
  <c r="J132" i="7"/>
  <c r="I139" i="7"/>
  <c r="I149" i="7"/>
  <c r="I155" i="7"/>
  <c r="I128" i="7"/>
  <c r="I162" i="7"/>
  <c r="J162" i="7" s="1"/>
  <c r="I168" i="7"/>
  <c r="E10" i="2"/>
  <c r="F10" i="2" s="1"/>
  <c r="E32" i="1"/>
  <c r="E22" i="1"/>
  <c r="J128" i="7" l="1"/>
  <c r="I120" i="7"/>
  <c r="J73" i="7"/>
  <c r="I57" i="7"/>
  <c r="I79" i="7"/>
  <c r="J82" i="7"/>
  <c r="J103" i="7"/>
  <c r="J139" i="7"/>
  <c r="I138" i="7"/>
  <c r="J42" i="7"/>
  <c r="I41" i="7"/>
  <c r="J41" i="7" s="1"/>
  <c r="J20" i="7"/>
  <c r="I19" i="7"/>
  <c r="J54" i="7"/>
  <c r="I53" i="7"/>
  <c r="J53" i="7" s="1"/>
  <c r="H117" i="7"/>
  <c r="H17" i="7" s="1"/>
  <c r="H9" i="7" s="1"/>
  <c r="J92" i="7"/>
  <c r="I91" i="7"/>
  <c r="J72" i="7"/>
  <c r="I71" i="7"/>
  <c r="J149" i="7"/>
  <c r="I148" i="7"/>
  <c r="J148" i="7" s="1"/>
  <c r="J57" i="7"/>
  <c r="J98" i="7"/>
  <c r="I97" i="7"/>
  <c r="J168" i="7"/>
  <c r="I167" i="7"/>
  <c r="J114" i="7"/>
  <c r="I113" i="7"/>
  <c r="J36" i="7"/>
  <c r="I35" i="7"/>
  <c r="J35" i="7" s="1"/>
  <c r="J155" i="7"/>
  <c r="I154" i="7"/>
  <c r="J48" i="7"/>
  <c r="J26" i="7"/>
  <c r="I25" i="7"/>
  <c r="J86" i="7"/>
  <c r="I85" i="7"/>
  <c r="J85" i="7" s="1"/>
  <c r="J14" i="7"/>
  <c r="I13" i="7"/>
  <c r="J108" i="7"/>
  <c r="I107" i="7"/>
  <c r="I47" i="7" l="1"/>
  <c r="J79" i="7"/>
  <c r="I78" i="7"/>
  <c r="J13" i="7"/>
  <c r="I12" i="7"/>
  <c r="J25" i="7"/>
  <c r="I24" i="7"/>
  <c r="J24" i="7" s="1"/>
  <c r="J91" i="7"/>
  <c r="I90" i="7"/>
  <c r="J154" i="7"/>
  <c r="I153" i="7"/>
  <c r="J113" i="7"/>
  <c r="I112" i="7"/>
  <c r="J112" i="7" s="1"/>
  <c r="J97" i="7"/>
  <c r="I96" i="7"/>
  <c r="J19" i="7"/>
  <c r="J138" i="7"/>
  <c r="I137" i="7"/>
  <c r="J107" i="7"/>
  <c r="J47" i="7"/>
  <c r="I46" i="7"/>
  <c r="J46" i="7" s="1"/>
  <c r="J71" i="7"/>
  <c r="I70" i="7"/>
  <c r="J70" i="7" s="1"/>
  <c r="J120" i="7"/>
  <c r="I119" i="7"/>
  <c r="J167" i="7"/>
  <c r="I166" i="7"/>
  <c r="I106" i="7" l="1"/>
  <c r="J106" i="7" s="1"/>
  <c r="J78" i="7"/>
  <c r="I77" i="7"/>
  <c r="J77" i="7" s="1"/>
  <c r="J96" i="7"/>
  <c r="J90" i="7"/>
  <c r="I89" i="7"/>
  <c r="J12" i="7"/>
  <c r="I11" i="7"/>
  <c r="J166" i="7"/>
  <c r="I165" i="7"/>
  <c r="J165" i="7" s="1"/>
  <c r="J136" i="7"/>
  <c r="J137" i="7"/>
  <c r="J153" i="7"/>
  <c r="I152" i="7"/>
  <c r="J152" i="7" s="1"/>
  <c r="J119" i="7"/>
  <c r="I118" i="7"/>
  <c r="I18" i="7"/>
  <c r="I95" i="7" l="1"/>
  <c r="J95" i="7" s="1"/>
  <c r="J89" i="7"/>
  <c r="I76" i="7"/>
  <c r="J76" i="7" s="1"/>
  <c r="I117" i="7"/>
  <c r="J117" i="7" s="1"/>
  <c r="J118" i="7"/>
  <c r="J11" i="7"/>
  <c r="I10" i="7"/>
  <c r="J18" i="7"/>
  <c r="I17" i="7" l="1"/>
  <c r="J17" i="7" s="1"/>
  <c r="J10" i="7"/>
  <c r="I9" i="7" l="1"/>
  <c r="J9" i="7" s="1"/>
</calcChain>
</file>

<file path=xl/sharedStrings.xml><?xml version="1.0" encoding="utf-8"?>
<sst xmlns="http://schemas.openxmlformats.org/spreadsheetml/2006/main" count="764" uniqueCount="368">
  <si>
    <t>Приложение №1</t>
  </si>
  <si>
    <t xml:space="preserve">к  постановлению администрации </t>
  </si>
  <si>
    <t xml:space="preserve">Вольненского сельского поселения </t>
  </si>
  <si>
    <t>Успенского района</t>
  </si>
  <si>
    <t>тыс. руб.</t>
  </si>
  <si>
    <t>Код</t>
  </si>
  <si>
    <t>Наименование  доходов</t>
  </si>
  <si>
    <t>Годовое бюджетное назначение, тыс. руб.</t>
  </si>
  <si>
    <t>Процент исполнения годового бюджетного назначения, %</t>
  </si>
  <si>
    <t>1 00 00000 00 0000 000</t>
  </si>
  <si>
    <t>Доходы</t>
  </si>
  <si>
    <t xml:space="preserve">1 01 02000 01 0000 110         </t>
  </si>
  <si>
    <t>1 03 02230 01 0000 110</t>
  </si>
  <si>
    <t>1 03 02240 01 0000 110</t>
  </si>
  <si>
    <t>1 03 02250 01 0000 110</t>
  </si>
  <si>
    <t>1 03 02260 01 0000 110</t>
  </si>
  <si>
    <t xml:space="preserve">1 05 03000 01 0000 110 </t>
  </si>
  <si>
    <t xml:space="preserve">1 06 01030 10 0000 110      </t>
  </si>
  <si>
    <t>1 06 06000 00 0000 110</t>
  </si>
  <si>
    <t>1 11 05035 10 0000 120</t>
  </si>
  <si>
    <t>2 00 00000 00 0000 000</t>
  </si>
  <si>
    <t>Безвозмездные поступления</t>
  </si>
  <si>
    <t>Всего доходов</t>
  </si>
  <si>
    <t xml:space="preserve">сельского поселения </t>
  </si>
  <si>
    <t>1 13 02995 10 0000 130</t>
  </si>
  <si>
    <t xml:space="preserve">Налог на доходы физических лиц </t>
  </si>
  <si>
    <t>Доходы от уплаты акцизов на нефтепродукты,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</si>
  <si>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Единый сельскохозяйственный налог </t>
  </si>
  <si>
    <t>Налог на имущество физических лиц, взимаемый по ставкам, применяемым  к объектам налогообложения, расположенным в границах поселений</t>
  </si>
  <si>
    <t>Земельный налог</t>
  </si>
  <si>
    <t>Доходы от сдачи в аренду имущества, находящегося в оперативном управлении органов управления поселений и созданных ими учреждений (за исключением имуущества муниципальных бюджетных и автономных учреждений)</t>
  </si>
  <si>
    <t xml:space="preserve">Прочие  доходы  от  компенсации затрат бюджетов поселений                                  </t>
  </si>
  <si>
    <t>№ п/п</t>
  </si>
  <si>
    <t>Код бюджетной классификации</t>
  </si>
  <si>
    <t>Наименование</t>
  </si>
  <si>
    <t>Всего расходов</t>
  </si>
  <si>
    <t>1.</t>
  </si>
  <si>
    <t>Общегосударственные вопросы</t>
  </si>
  <si>
    <t>Функционирование высшего должностного лица субъекта Российской Федерации и органа местного самоуправления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</si>
  <si>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</si>
  <si>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Обеспечение деятельности финансовых, налоговых и таможенных органов и органов финансового  (финансово - бюджетного) надзора</t>
  </si>
  <si>
    <t xml:space="preserve">Резервные фонды </t>
  </si>
  <si>
    <t>Другие общегосударственные вопросы</t>
  </si>
  <si>
    <t>Национальная оборона</t>
  </si>
  <si>
    <t>Мобилизационная и вневойсковая подготовка</t>
  </si>
  <si>
    <t>3.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</si>
  <si>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</si>
  <si>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</si>
  <si>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</si>
  <si>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Другие вопросы в области национальной безопасности и правоохранительной деятельности</t>
  </si>
  <si>
    <t>4.</t>
  </si>
  <si>
    <t xml:space="preserve"> Национальная экономика</t>
  </si>
  <si>
    <t>Дорожное хозяйство (дорожные фонды)</t>
  </si>
  <si>
    <t>Другие вопросы  в области национальной экономики</t>
  </si>
  <si>
    <t>5.</t>
  </si>
  <si>
    <t>Жилищно-коммунальное хозяйство</t>
  </si>
  <si>
    <t>Коммунальное хозяйство</t>
  </si>
  <si>
    <t>Благоустройство</t>
  </si>
  <si>
    <t>6.</t>
  </si>
  <si>
    <t>7.</t>
  </si>
  <si>
    <t xml:space="preserve">Культура и кинематография </t>
  </si>
  <si>
    <t>Культура</t>
  </si>
  <si>
    <t>Физическая культура и спорт</t>
  </si>
  <si>
    <t>Другие вопросы в области физической культуры и спорта</t>
  </si>
  <si>
    <t>КБК</t>
  </si>
  <si>
    <t>Приложение №2</t>
  </si>
  <si>
    <t>Фактическое исполнение, тыс. руб.</t>
  </si>
  <si>
    <t>01 00</t>
  </si>
  <si>
    <t>2.</t>
  </si>
  <si>
    <t>01 02</t>
  </si>
  <si>
    <t>01 04</t>
  </si>
  <si>
    <t>01 06</t>
  </si>
  <si>
    <t>01 11</t>
  </si>
  <si>
    <t>01 13</t>
  </si>
  <si>
    <t>02 00</t>
  </si>
  <si>
    <t>02 03</t>
  </si>
  <si>
    <t>03 00</t>
  </si>
  <si>
    <t>03 09</t>
  </si>
  <si>
    <t>03 10</t>
  </si>
  <si>
    <t>03 14</t>
  </si>
  <si>
    <t>04 00</t>
  </si>
  <si>
    <t>04 09</t>
  </si>
  <si>
    <t>04 12</t>
  </si>
  <si>
    <t>05 00</t>
  </si>
  <si>
    <t>05 02</t>
  </si>
  <si>
    <t>05 03</t>
  </si>
  <si>
    <t>08 00</t>
  </si>
  <si>
    <t>08 01</t>
  </si>
  <si>
    <t>11 00</t>
  </si>
  <si>
    <t>11 05</t>
  </si>
  <si>
    <t>Вед омс тво</t>
  </si>
  <si>
    <t>РЗ</t>
  </si>
  <si>
    <t>ПР</t>
  </si>
  <si>
    <t>КЦСР</t>
  </si>
  <si>
    <t>КВР</t>
  </si>
  <si>
    <t xml:space="preserve">Совет Вольненского сельского поселения Успенского райолна 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</si>
  <si>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</si>
  <si>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Составление и рассмотрение проекта бюджета поселения, утверждение и исполнение бюджета поселения, осуществление контроля за его исполнением, составление и утверждение отчета об исполнении бюджета поселения</t>
  </si>
  <si>
    <t>56 0 00 00000</t>
  </si>
  <si>
    <t>Осуществление внешнего финансового контроля в сельских поселениях</t>
  </si>
  <si>
    <t>56 1 00 00000</t>
  </si>
  <si>
    <t>Расходы на обеспечение функций муниципальных органов</t>
  </si>
  <si>
    <t>56 1 00 00190</t>
  </si>
  <si>
    <t>Иные межбюджетные трансферты</t>
  </si>
  <si>
    <t>Администрация Вольненского сельского поселения  Успенского района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</si>
  <si>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</si>
  <si>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местного самоуправления</t>
  </si>
  <si>
    <t>50 0 00 00000</t>
  </si>
  <si>
    <t>Обеспечение деятельности главы муниципального образования Вольненское сельское поселение Успенского района</t>
  </si>
  <si>
    <t>50 1 00 00000</t>
  </si>
  <si>
    <t>50 1 00 00190</t>
  </si>
  <si>
    <t>Расходы на выплату персоналу муниципальных органов</t>
  </si>
  <si>
    <t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</si>
  <si>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>Обеспечение деятельности администрации муниципального образования</t>
  </si>
  <si>
    <t>52 0 00 00000</t>
  </si>
  <si>
    <t xml:space="preserve">Обеспечение функционирования администрации </t>
  </si>
  <si>
    <t>52 1 00 00000</t>
  </si>
  <si>
    <t>Расходы на обеспечения функций муниципальных органов</t>
  </si>
  <si>
    <t>52 1 00 00190</t>
  </si>
  <si>
    <t>Иные закупки товаров, работ и услуг для обеспечения муниципальных нужд</t>
  </si>
  <si>
    <t>Уплата налогов, сборов и иных платежей</t>
  </si>
  <si>
    <t>Осуществление отдельных полномочий Российской Федерации и государственных полномочий Краснодарского края</t>
  </si>
  <si>
    <t>52 2 00 00000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</si>
  <si>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</si>
  <si>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52 2 00 60190</t>
  </si>
  <si>
    <t>Резервные фонды</t>
  </si>
  <si>
    <t>Обеспечение деятельности администрации  муниципальго образования</t>
  </si>
  <si>
    <t>Фтинансовое обеспечение непредвиденных расходов</t>
  </si>
  <si>
    <t>52 3 00 00000</t>
  </si>
  <si>
    <t>Резервный фонд администрации муниципального образования</t>
  </si>
  <si>
    <t>52 3 00 10490</t>
  </si>
  <si>
    <t>Резервные средства</t>
  </si>
  <si>
    <t>Обеспечение деятельности муниципальных учреждений</t>
  </si>
  <si>
    <t>52 5 00 00000</t>
  </si>
  <si>
    <t>Расходы на обеспечение деятельности (оказание услуг) муниципальных учреждений</t>
  </si>
  <si>
    <t>52 5 00 00590</t>
  </si>
  <si>
    <t>Расходы на выплату персоналу казенных учреждений</t>
  </si>
  <si>
    <t>Реализация иных функций, связанных с муниципальным управлением</t>
  </si>
  <si>
    <t>52 6 00 00000</t>
  </si>
  <si>
    <t>Информационное освещение деятельности органов местного самоуправления</t>
  </si>
  <si>
    <t>52 6 01 00000</t>
  </si>
  <si>
    <t>Иные расходы муниципального образования</t>
  </si>
  <si>
    <t>52 6 01 00001</t>
  </si>
  <si>
    <t xml:space="preserve">Прочие расходы муниципального образования </t>
  </si>
  <si>
    <t>52 7 00 00000</t>
  </si>
  <si>
    <t>Формирование и размещение муниципального заказа для муниципальных нужд</t>
  </si>
  <si>
    <t>52 7 01 00000</t>
  </si>
  <si>
    <t>52 7 01 00590</t>
  </si>
  <si>
    <t>52 7 03 00000</t>
  </si>
  <si>
    <t>Реализация мероприятий программы</t>
  </si>
  <si>
    <t>52 7 03 00005</t>
  </si>
  <si>
    <t xml:space="preserve">Обеспечение деятельности администрации муниципального образования </t>
  </si>
  <si>
    <t>Осуществление первичного воинского учета на территориях, где отсутствуют военные комиссары</t>
  </si>
  <si>
    <t>52 2 00 51180</t>
  </si>
  <si>
    <t>Национальная безопасность и правоохранительная  деятельность</t>
  </si>
  <si>
    <t>Иные вопросы местного значения</t>
  </si>
  <si>
    <t>69 0 00 00000</t>
  </si>
  <si>
    <t>Участие в предупреждении и ликвидации последствий чрезвычайных ситуаций в границах поселения</t>
  </si>
  <si>
    <t>69 7 00 00000</t>
  </si>
  <si>
    <t>Мероприятия по предупреждению и ликвидации чрезвычайных ситуаций, стихийных бедствий и их последствий, выполняемые в рамках специальных решений</t>
  </si>
  <si>
    <t>69 7 00 10540</t>
  </si>
  <si>
    <t>Организация и осуществление мероприятий по территориальной обороне и гражданской обороне, защите населения и территории поселения от чрезвычайных ситуаций природного и техногенного характера</t>
  </si>
  <si>
    <t>69 Е 00 00000</t>
  </si>
  <si>
    <t>Подготовка населения и организаций к действиям в чрезвычайных ситуациях в мирное и военное время</t>
  </si>
  <si>
    <t>69 Е 00 10550</t>
  </si>
  <si>
    <t>Обеспечение первичных мер пожарной безопасности в границах населенных пунктов поселения</t>
  </si>
  <si>
    <t>59 0 00 00000</t>
  </si>
  <si>
    <t>Мероприятия по пожарной безопасности</t>
  </si>
  <si>
    <t>59 0 00 10280</t>
  </si>
  <si>
    <t>Оказание поддержки гражданам и их объединениям, учавствующим в охране общественного порядка, создание условий для деятельности народных дружин</t>
  </si>
  <si>
    <t>68 0 00 00000</t>
  </si>
  <si>
    <t>68 1 00 00000</t>
  </si>
  <si>
    <t xml:space="preserve">Компенсационные выплаты руководителю комиссии по охране правопорядка и  членам комиссии по охране правопорядка </t>
  </si>
  <si>
    <t>68 1 01 00000</t>
  </si>
  <si>
    <t>68 1 01 00005</t>
  </si>
  <si>
    <t>Национальная экономика</t>
  </si>
  <si>
    <t>Дорожное хозяйство</t>
  </si>
  <si>
    <t>Развитие дорожного хозяйства</t>
  </si>
  <si>
    <t>53 0 00 00000</t>
  </si>
  <si>
    <t>Строительство, реконструкция, капитальный ремонт, ремонт и содержание автомобильных дорог общего пользования местного значения</t>
  </si>
  <si>
    <t>53 2 00 00000</t>
  </si>
  <si>
    <t>Капитальный ремонт и ремонт автомобильных дорог местного значения, включая проектно-изыскательские работы</t>
  </si>
  <si>
    <t>53 2 00 15430</t>
  </si>
  <si>
    <t>Другие вопросы в области национальной экономики</t>
  </si>
  <si>
    <t>Обеспечение деятельности администраци муниципального образования</t>
  </si>
  <si>
    <t>Осуществление строительных работ на территории населенных пунктов</t>
  </si>
  <si>
    <t>52 7 02 00000</t>
  </si>
  <si>
    <t>52 7 02 00590</t>
  </si>
  <si>
    <t>Содействие в развитии сельскохозяйственного производства, создание условий для развития малого и среднего предпринимательства</t>
  </si>
  <si>
    <t>66 0 00 00000</t>
  </si>
  <si>
    <t xml:space="preserve">Развитие субъектов малого и среднего предпринимательства в Вольненском сельском поселении Успенского района </t>
  </si>
  <si>
    <t>66 1 00 00000</t>
  </si>
  <si>
    <t>66 1 01 00000</t>
  </si>
  <si>
    <t>66 1 01 00005</t>
  </si>
  <si>
    <t>Организация в границах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</si>
  <si>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69 1 00 00000</t>
  </si>
  <si>
    <t>69 1 07 00000</t>
  </si>
  <si>
    <t>69 1 07 00005</t>
  </si>
  <si>
    <t>Утверждение правил благоустройства территории поселения, устанавливающих в том числе требования по содержанию зданий (включая жилые дома), сооружений и земельных участков, на которых они расположены, к внешнему виду фасадов и ограждений соответствующих зданий и сооружений, перечень работ по благоустройству и периодичность их выполнения; установление порядка участия собственников зданий (помещений в них) и сооружений в благоустройстве прилегающих территорий; организация благоустройства территории поселения (включая освещение улиц, озеленение территории, установку указателей с наименованиями улиц и номерами домов, размещение и содержание малых архитектурных форм)</t>
  </si>
  <si>
    <t>64 0 00 00000</t>
  </si>
  <si>
    <t>Освещение улиц</t>
  </si>
  <si>
    <t>64 1 00 00000</t>
  </si>
  <si>
    <t>Уличное освещение</t>
  </si>
  <si>
    <t>64 1 01 00000</t>
  </si>
  <si>
    <t>Решение вопросов местного значения</t>
  </si>
  <si>
    <t>64 1 01 00002</t>
  </si>
  <si>
    <t>64 1 02 00000</t>
  </si>
  <si>
    <t>64 1 02 00002</t>
  </si>
  <si>
    <t>Прочие мероприятия по благоустройству сельских поселений</t>
  </si>
  <si>
    <t>64 5 00 00000</t>
  </si>
  <si>
    <t>64 5 00 00002</t>
  </si>
  <si>
    <t>Организация сбора и вывоза бытовых отходов и мусора</t>
  </si>
  <si>
    <t>69 В 00 00000</t>
  </si>
  <si>
    <t>Решение иных вопросов местного значения</t>
  </si>
  <si>
    <t>69 В 00 00003</t>
  </si>
  <si>
    <t>Создание условий для организации досуга и обеспечения жителей поселения услугами организаций культуры</t>
  </si>
  <si>
    <t>61 0 00 00000</t>
  </si>
  <si>
    <t>Совершенствование деятельности учреждений культуры по предоставлению муниципальных услуг</t>
  </si>
  <si>
    <t>61 1 00 00000</t>
  </si>
  <si>
    <t>Дома культуры</t>
  </si>
  <si>
    <t>61 1 01 00000</t>
  </si>
  <si>
    <t>Расходы на обеспечение деятельности (оказание услуг) государственных учреждений</t>
  </si>
  <si>
    <t>61 1 01 00590</t>
  </si>
  <si>
    <t>Субсидии бюджетным учреждениям</t>
  </si>
  <si>
    <t>Библиотеки</t>
  </si>
  <si>
    <t>61 1 02 00000</t>
  </si>
  <si>
    <t>61 1 02 00590</t>
  </si>
  <si>
    <t>Обеспечение условий для развития на территории поселения физической культуры, школьного спорта и массового спорта, организация проведения официальных физкультурно-оздоровительных и спортивных мероприятий поселения</t>
  </si>
  <si>
    <t>62 0 00 00000</t>
  </si>
  <si>
    <t>Организация проведения спортивных мероприятий</t>
  </si>
  <si>
    <t>62 1 00 00000</t>
  </si>
  <si>
    <t>62 1 00 00002</t>
  </si>
  <si>
    <t>Приложение №3</t>
  </si>
  <si>
    <t>01</t>
  </si>
  <si>
    <t>02</t>
  </si>
  <si>
    <t>03</t>
  </si>
  <si>
    <t>04</t>
  </si>
  <si>
    <t>05</t>
  </si>
  <si>
    <t>07</t>
  </si>
  <si>
    <t>08</t>
  </si>
  <si>
    <t>09</t>
  </si>
  <si>
    <t>06</t>
  </si>
  <si>
    <t>992 01 05 00 00 00 0000 000</t>
  </si>
  <si>
    <t>Изменение остатков средств на счетах по учету средств бюджета</t>
  </si>
  <si>
    <t>992 01 05 00 00 00 0000 500</t>
  </si>
  <si>
    <t xml:space="preserve">Увеличение остатков средств бюджетов  </t>
  </si>
  <si>
    <t>992 01 05 02 00 00 0000 500</t>
  </si>
  <si>
    <t>Увеличение прочих остатков средств бюджетов</t>
  </si>
  <si>
    <t>992 01 05 02 01 00 0000 510</t>
  </si>
  <si>
    <t>Увеличение прочих остатков денежных средств бюджетов</t>
  </si>
  <si>
    <t>992 01 05 02 01 10 0000 510</t>
  </si>
  <si>
    <t>Увеличение прочих остатков денежных средств бюджетов поселений</t>
  </si>
  <si>
    <t>992 01 05 00 00 00 0000 600</t>
  </si>
  <si>
    <t>Уменьшение остатков средств бюджетов</t>
  </si>
  <si>
    <t>992 01 05 01 00 00 0000 600</t>
  </si>
  <si>
    <t>Уменьшение остатков финансовых резервов бюджетов</t>
  </si>
  <si>
    <t>992 01 05 01 01 00 0000 610</t>
  </si>
  <si>
    <t>Уменьшение остатков денежных средств финансовых резервов</t>
  </si>
  <si>
    <t>992 01 05 01 01 10 0000 610</t>
  </si>
  <si>
    <t>Уменьшение остатков денежных средств финансовых резервов бюджетов поселений</t>
  </si>
  <si>
    <t>Приложение №4</t>
  </si>
  <si>
    <t>Приложение № 5</t>
  </si>
  <si>
    <t>№п/п</t>
  </si>
  <si>
    <t xml:space="preserve">Сумма средств, расходованных за счет резервного фонда, тыс. руб. </t>
  </si>
  <si>
    <t>Остаток средств резервного фонда, тыс. руб.</t>
  </si>
  <si>
    <t>Примечание</t>
  </si>
  <si>
    <t>постановлению администрации  Вольненского сельского поселения Успенского района</t>
  </si>
  <si>
    <t>Приложение № 6</t>
  </si>
  <si>
    <t>4. Остаток средств резервного фонда –40,0 тыс. руб.</t>
  </si>
  <si>
    <t xml:space="preserve">В том числе: </t>
  </si>
  <si>
    <t>В том числе:</t>
  </si>
  <si>
    <t xml:space="preserve">к постановлению администрации  Вольненского </t>
  </si>
  <si>
    <t>сельского поселения Успенского района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</si>
  <si>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</si>
  <si>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Прочие субсидии бюджетам сельских поселений</t>
  </si>
  <si>
    <t>Дотации бюджетам сельских поселений на выравнивание  бюджетной обеспеченности</t>
  </si>
  <si>
    <t>Субвенции бюджетам сельских  поселений на выполнение передаваемых полномочий субъектов Российской Федерации</t>
  </si>
  <si>
    <t>Субвенции бюджетам сельских  поселений на осуществление  первичного воинского учета на территориях, где отсутствуют военные комиссариаты</t>
  </si>
  <si>
    <t>Оплата членских взносов в СМО КК</t>
  </si>
  <si>
    <t>Развитие и реконструкция (ремонт) систем наружного освещения населенных пунктов</t>
  </si>
  <si>
    <t>Успенского  района                                                        А.И. Качура</t>
  </si>
  <si>
    <t>01 07</t>
  </si>
  <si>
    <t>Обеспечение проведения выборов и референдумов</t>
  </si>
  <si>
    <t>Муниципальная программа "Укрепление правопорядка и усиление борьбы с преступностью на территории Вольненского сельского поселения Успенского района на 2018 год"</t>
  </si>
  <si>
    <t>52 4 00 00000</t>
  </si>
  <si>
    <t>52 4 01 00000</t>
  </si>
  <si>
    <t>52 4 01 00190</t>
  </si>
  <si>
    <t>Организационное и материально- техническое обеспечение подготовки и проведения выборов и референдумов</t>
  </si>
  <si>
    <t>Организационное и материально- 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</t>
  </si>
  <si>
    <t xml:space="preserve">Расходы на обеспечение функций муниципальных органов </t>
  </si>
  <si>
    <t>1 16 90050 10 0000 140</t>
  </si>
  <si>
    <t xml:space="preserve">Глава Вольненского </t>
  </si>
  <si>
    <t>6. Численность работников органов местного самоуправления –  4,5 шт. ед.</t>
  </si>
  <si>
    <t>МКУ ВПЦБ – 5,5 шт. ед.</t>
  </si>
  <si>
    <t xml:space="preserve">Источники  финансирования  дефицита (профицита) бюджетов – всего 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</si>
  <si>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</si>
  <si>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>2 02 15001 10 0000 150</t>
  </si>
  <si>
    <t>2 02 25467 10 0000 150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</si>
  <si>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</si>
  <si>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2 02 29999 10 0000150</t>
  </si>
  <si>
    <t>2 02 30024 10 0000 150</t>
  </si>
  <si>
    <t>2 02 35118 10 0000 150</t>
  </si>
  <si>
    <t>2 18 60010 10 0000 150</t>
  </si>
  <si>
    <t>от «___» _______ 2019г. №____</t>
  </si>
  <si>
    <t>от «___» _________ 2019г. №____</t>
  </si>
  <si>
    <t>Муниципальная программа по реализации развития территориального общественного самоуправления  в Вольненского сельского поселения Успенского района на 2019 год</t>
  </si>
  <si>
    <t>Выеполнение других обязательств муниципального образования</t>
  </si>
  <si>
    <t>52 7 05 00000</t>
  </si>
  <si>
    <t>52 7 05 00001</t>
  </si>
  <si>
    <t>52 7 06 00000</t>
  </si>
  <si>
    <t>52 7 06 09970</t>
  </si>
  <si>
    <t>Содержание автомобильных дорог общего пользования местного значения</t>
  </si>
  <si>
    <t>53 2 00 99990</t>
  </si>
  <si>
    <t>Муниципальная программа "Строительство, реконструкция, капитальный ремонт и ремонт автомобильных дорог общего пользования местного значения в Вольненском сельском поселении Успенского района на 2019 год"</t>
  </si>
  <si>
    <t>53 5 00 000000</t>
  </si>
  <si>
    <t>Муниципальная  программа антикризисных мер в жилищно – коммунальном хозяйстве Вольненского сельского поселения Успенского района на 2019 год</t>
  </si>
  <si>
    <t>Муниципальная программа «Газификация Вольненского сельского поселения Успенского района» на 2019 год</t>
  </si>
  <si>
    <t>69 1 0Б 00000</t>
  </si>
  <si>
    <t>69 1 0Б 00005</t>
  </si>
  <si>
    <t>Муниципальная программа «Водоснабжение Вольненского сельского поселения Успенского района» на 2019 год</t>
  </si>
  <si>
    <t>69 1 0Г 00000</t>
  </si>
  <si>
    <t>69 1 0Г 00005</t>
  </si>
  <si>
    <t>Бюджетные инвистиции</t>
  </si>
  <si>
    <t>61 4 00 00000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</si>
  <si>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</si>
  <si>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61 4 00 L4670</t>
  </si>
  <si>
    <t>от «___»  _________ 2019 г. №___</t>
  </si>
  <si>
    <t>Наименование групп, подгрупп, статей, подстатей, элементов, программ, кодов экономической классификации источников  финансирования дефицита бюджета</t>
  </si>
  <si>
    <t>от «__»  _______ 2019г. № ___</t>
  </si>
  <si>
    <t>от «__»  ________2019 года №___</t>
  </si>
  <si>
    <t>5.Численность муниципальных служащих органов местного  самоуправления – 5,5 шт. ед.</t>
  </si>
  <si>
    <t>МБУ ВПБ – 3 шт. ед.</t>
  </si>
  <si>
    <t>от «____» _______ 2019г. №___</t>
  </si>
  <si>
    <t>2 02 29999 10 0000 150</t>
  </si>
  <si>
    <t>53 5 00 S2440</t>
  </si>
  <si>
    <t>Капитальный ремонт и ремонт автомобильных дорог общего пользования местного значения</t>
  </si>
  <si>
    <t>Сумма резервного фонда, предусмотренного в бюджете Вольненского сельского поселения на  2019 год, тыс. руб.</t>
  </si>
  <si>
    <t>Муниципальная программа развития субъектов малого и среднего предпринимательствав Вольненском сельском поселении Успенского района  на 2019 год</t>
  </si>
  <si>
    <t>Муниципальная программа "Поддержка сельских клубных учреждений в  Вольненском сельском поселении Успенского района" в 2019 году</t>
  </si>
  <si>
    <t>Объем поступлений доходов в местный бюджет по кодам видов (подвидов) доходов и классификации  операций сектора государственного управления, относящихся к доходам бюджетов за 9 месяцев 2019 года</t>
  </si>
  <si>
    <t>Фактическое исполнение за 9 мес. 2019г., тыс. руб.</t>
  </si>
  <si>
    <t>Распределение бюджетных ассигнований по разделам и подразделам классификации расходов бюджета                                 за 9 месяцев 2019 года</t>
  </si>
  <si>
    <t>Распределение бюджетных ассигнований местного бюджета по главным распорядителям бюджетных средств, разделам, подразделам, целевым статьям, группам и подгруппам видов расходов бюджетов в ведомственной структуре расходов местного бюджета за 9 месяцев 2019 года</t>
  </si>
  <si>
    <t>Источники финансирования дефицита местного бюджета, перечень статей и видов источников финансирования дефицита местного бюджета за 9 месяцев 2019 года</t>
  </si>
  <si>
    <t>Распределение резервного фонда администрации Вольненского сельского поселения Успенского района  за 9 месяцев 2019 года</t>
  </si>
  <si>
    <t xml:space="preserve">Сведения об исполнении бюджета Вольненского сельского поселения Успенского района, о численности муниципальных служащих органов местного самоуправления, работников муниципальных учреждений  и затрат на их денежное содержание  за 9 месяцев 2019 года </t>
  </si>
  <si>
    <t>Субсидии бюджетам сельских поселений на строительство и реконструкцию (модернизацию) объектов питьевого водоснабжения</t>
  </si>
  <si>
    <t>2 02 25243 10 0000 150</t>
  </si>
  <si>
    <t>2 07 05030 10 0000 150</t>
  </si>
  <si>
    <t>Прочие безвозмездные поступления в бюджеты сельских поселений</t>
  </si>
  <si>
    <t>1. Общий объём доходов в сумме – 25120,8 тыс. руб.;</t>
  </si>
  <si>
    <t>Дефицит местного бюджета и источники финансирования дефицита  бюджета в сумме – 20,5 тыс. руб.;</t>
  </si>
  <si>
    <t>Затраты  на  денежное содержание  муниципальных  служащих  –  1829,0 тыс. руб.</t>
  </si>
  <si>
    <t>Затраты на денежное содержание работников органов местного самоуправления – 499,4 тыс. руб.</t>
  </si>
  <si>
    <t>МКУ ВПЦБ – 1141,2 тыс. руб.</t>
  </si>
  <si>
    <t>МБУ ВПБ – 896,8тыс. руб.</t>
  </si>
  <si>
    <t>МБУ Марьинский СДК – 2714,5 тыс. руб.</t>
  </si>
  <si>
    <t>Затраты на денежное содержание работников муниципальных учреждений – 4752,5 тыс. руб.</t>
  </si>
  <si>
    <t>МБУ Марьинский СДК – 14 шт. ед.</t>
  </si>
  <si>
    <t>7. Численность работников муниципальных учреждений – 22,5 шт. ед.</t>
  </si>
  <si>
    <t>2. Общий объём расходов в сумме – 25141,3 тыс. руб.;</t>
  </si>
  <si>
    <t>Чистая вода</t>
  </si>
  <si>
    <t>69 1 G5 00000</t>
  </si>
  <si>
    <t>Строительство и реконструкцию (модернизацию) объектов питьевого водоснабжения</t>
  </si>
  <si>
    <t>69 1 G5 52430</t>
  </si>
  <si>
    <t>Подводящий водопровод от улицы 18 Линия в г. Армавире до ул. Кубанская в с. Вольное Успенского района</t>
  </si>
  <si>
    <t>69 1 G5 52431</t>
  </si>
  <si>
    <t>Бюджетные инвестиции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</si>
</sst>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horizontal="justify" vertical="top" wrapText="1"/>
    </xf>
    <xf numFmtId="0" fontId="4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wrapText="1"/>
    </xf>
    <xf numFmtId="0" fontId="8" fillId="0" borderId="5" xfId="0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6" fillId="0" borderId="5" xfId="0" applyFont="1" applyBorder="1" applyAlignment="1">
      <alignment vertical="top" wrapText="1"/>
    </xf>
    <xf numFmtId="0" fontId="0" fillId="0" borderId="0" xfId="0" applyAlignment="1">
      <alignment wrapText="1"/>
    </xf>
    <xf numFmtId="0" fontId="4" fillId="0" borderId="6" xfId="0" applyFont="1" applyBorder="1" applyAlignment="1">
      <alignment wrapText="1"/>
    </xf>
    <xf numFmtId="0" fontId="3" fillId="0" borderId="4" xfId="0" applyFont="1" applyBorder="1" applyAlignment="1">
      <alignment vertical="top" wrapText="1"/>
    </xf>
    <xf numFmtId="0" fontId="10" fillId="0" borderId="4" xfId="0" applyFont="1" applyBorder="1"/>
    <xf numFmtId="0" fontId="9" fillId="0" borderId="5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4" xfId="0" applyFont="1" applyBorder="1"/>
    <xf numFmtId="0" fontId="11" fillId="0" borderId="0" xfId="0" applyFont="1"/>
    <xf numFmtId="164" fontId="9" fillId="0" borderId="5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wrapText="1"/>
    </xf>
    <xf numFmtId="0" fontId="12" fillId="0" borderId="5" xfId="0" applyFont="1" applyBorder="1" applyAlignment="1">
      <alignment wrapText="1"/>
    </xf>
    <xf numFmtId="0" fontId="13" fillId="0" borderId="7" xfId="0" applyFont="1" applyBorder="1" applyAlignment="1">
      <alignment wrapText="1"/>
    </xf>
    <xf numFmtId="0" fontId="12" fillId="0" borderId="7" xfId="0" applyFont="1" applyBorder="1" applyAlignment="1">
      <alignment wrapText="1"/>
    </xf>
    <xf numFmtId="0" fontId="14" fillId="0" borderId="3" xfId="0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5" fillId="0" borderId="3" xfId="0" applyFont="1" applyBorder="1" applyAlignment="1">
      <alignment vertical="top" wrapText="1"/>
    </xf>
    <xf numFmtId="0" fontId="16" fillId="0" borderId="5" xfId="0" applyFont="1" applyBorder="1" applyAlignment="1">
      <alignment vertical="top" wrapText="1"/>
    </xf>
    <xf numFmtId="2" fontId="14" fillId="0" borderId="9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vertical="top" wrapText="1"/>
    </xf>
    <xf numFmtId="164" fontId="14" fillId="0" borderId="7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wrapText="1"/>
    </xf>
    <xf numFmtId="164" fontId="14" fillId="0" borderId="9" xfId="0" applyNumberFormat="1" applyFont="1" applyBorder="1" applyAlignment="1">
      <alignment horizontal="center" vertical="center"/>
    </xf>
    <xf numFmtId="164" fontId="16" fillId="0" borderId="9" xfId="0" applyNumberFormat="1" applyFont="1" applyBorder="1" applyAlignment="1">
      <alignment horizontal="center" vertical="center"/>
    </xf>
    <xf numFmtId="2" fontId="16" fillId="0" borderId="9" xfId="0" applyNumberFormat="1" applyFont="1" applyBorder="1" applyAlignment="1">
      <alignment horizontal="center" vertical="center"/>
    </xf>
    <xf numFmtId="49" fontId="16" fillId="0" borderId="5" xfId="0" applyNumberFormat="1" applyFont="1" applyBorder="1" applyAlignment="1">
      <alignment vertical="top" wrapText="1"/>
    </xf>
    <xf numFmtId="0" fontId="0" fillId="0" borderId="0" xfId="0" applyAlignment="1">
      <alignment horizontal="left" vertical="center"/>
    </xf>
    <xf numFmtId="0" fontId="14" fillId="0" borderId="2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2" fillId="0" borderId="11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12" fillId="0" borderId="12" xfId="0" applyFont="1" applyBorder="1" applyAlignment="1">
      <alignment wrapText="1"/>
    </xf>
    <xf numFmtId="0" fontId="12" fillId="0" borderId="13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0" fillId="0" borderId="4" xfId="0" applyBorder="1" applyAlignment="1">
      <alignment wrapText="1"/>
    </xf>
    <xf numFmtId="0" fontId="12" fillId="0" borderId="4" xfId="0" applyFont="1" applyBorder="1" applyAlignment="1">
      <alignment wrapText="1"/>
    </xf>
    <xf numFmtId="0" fontId="0" fillId="0" borderId="7" xfId="0" applyBorder="1" applyAlignment="1">
      <alignment wrapText="1"/>
    </xf>
    <xf numFmtId="0" fontId="12" fillId="2" borderId="5" xfId="0" applyFont="1" applyFill="1" applyBorder="1" applyAlignment="1">
      <alignment wrapText="1"/>
    </xf>
    <xf numFmtId="0" fontId="13" fillId="0" borderId="4" xfId="0" applyFont="1" applyBorder="1" applyAlignment="1">
      <alignment wrapText="1"/>
    </xf>
    <xf numFmtId="0" fontId="12" fillId="0" borderId="0" xfId="0" applyFont="1" applyAlignment="1">
      <alignment wrapText="1"/>
    </xf>
    <xf numFmtId="0" fontId="12" fillId="0" borderId="6" xfId="0" applyFont="1" applyBorder="1" applyAlignment="1">
      <alignment wrapText="1"/>
    </xf>
    <xf numFmtId="0" fontId="12" fillId="0" borderId="14" xfId="0" applyFont="1" applyBorder="1" applyAlignment="1">
      <alignment wrapText="1"/>
    </xf>
    <xf numFmtId="0" fontId="12" fillId="2" borderId="5" xfId="0" applyFont="1" applyFill="1" applyBorder="1"/>
    <xf numFmtId="0" fontId="12" fillId="0" borderId="15" xfId="0" applyFont="1" applyBorder="1" applyAlignment="1">
      <alignment wrapText="1"/>
    </xf>
    <xf numFmtId="0" fontId="12" fillId="2" borderId="2" xfId="0" applyFont="1" applyFill="1" applyBorder="1" applyAlignment="1">
      <alignment wrapText="1"/>
    </xf>
    <xf numFmtId="0" fontId="12" fillId="2" borderId="3" xfId="0" applyFont="1" applyFill="1" applyBorder="1"/>
    <xf numFmtId="0" fontId="12" fillId="2" borderId="3" xfId="0" applyFont="1" applyFill="1" applyBorder="1" applyAlignment="1">
      <alignment wrapText="1"/>
    </xf>
    <xf numFmtId="0" fontId="12" fillId="0" borderId="10" xfId="0" applyFont="1" applyBorder="1" applyAlignment="1">
      <alignment wrapText="1"/>
    </xf>
    <xf numFmtId="0" fontId="12" fillId="0" borderId="16" xfId="0" applyFont="1" applyBorder="1" applyAlignment="1">
      <alignment wrapText="1"/>
    </xf>
    <xf numFmtId="0" fontId="12" fillId="2" borderId="4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0" fontId="12" fillId="0" borderId="8" xfId="0" applyFont="1" applyBorder="1" applyAlignment="1">
      <alignment wrapText="1"/>
    </xf>
    <xf numFmtId="0" fontId="12" fillId="2" borderId="17" xfId="0" applyFont="1" applyFill="1" applyBorder="1" applyAlignment="1">
      <alignment wrapText="1"/>
    </xf>
    <xf numFmtId="0" fontId="13" fillId="0" borderId="14" xfId="0" applyFont="1" applyBorder="1" applyAlignment="1">
      <alignment wrapText="1"/>
    </xf>
    <xf numFmtId="0" fontId="13" fillId="0" borderId="6" xfId="0" applyFont="1" applyBorder="1" applyAlignment="1">
      <alignment wrapText="1"/>
    </xf>
    <xf numFmtId="0" fontId="12" fillId="2" borderId="0" xfId="0" applyFont="1" applyFill="1" applyAlignment="1">
      <alignment wrapText="1"/>
    </xf>
    <xf numFmtId="0" fontId="0" fillId="0" borderId="5" xfId="0" applyBorder="1"/>
    <xf numFmtId="0" fontId="12" fillId="2" borderId="7" xfId="0" applyFont="1" applyFill="1" applyBorder="1" applyAlignment="1">
      <alignment wrapText="1"/>
    </xf>
    <xf numFmtId="0" fontId="12" fillId="0" borderId="5" xfId="0" applyFont="1" applyBorder="1"/>
    <xf numFmtId="0" fontId="12" fillId="2" borderId="4" xfId="0" applyFont="1" applyFill="1" applyBorder="1"/>
    <xf numFmtId="0" fontId="12" fillId="2" borderId="4" xfId="0" applyFont="1" applyFill="1" applyBorder="1" applyAlignment="1">
      <alignment vertical="top" wrapText="1"/>
    </xf>
    <xf numFmtId="0" fontId="12" fillId="0" borderId="9" xfId="0" applyFont="1" applyBorder="1" applyAlignment="1">
      <alignment wrapText="1"/>
    </xf>
    <xf numFmtId="0" fontId="13" fillId="0" borderId="9" xfId="0" applyFont="1" applyBorder="1" applyAlignment="1">
      <alignment wrapText="1"/>
    </xf>
    <xf numFmtId="0" fontId="12" fillId="2" borderId="8" xfId="0" applyFont="1" applyFill="1" applyBorder="1" applyAlignment="1">
      <alignment wrapText="1"/>
    </xf>
    <xf numFmtId="0" fontId="12" fillId="2" borderId="9" xfId="0" applyFont="1" applyFill="1" applyBorder="1" applyAlignment="1">
      <alignment wrapText="1"/>
    </xf>
    <xf numFmtId="2" fontId="12" fillId="0" borderId="11" xfId="0" applyNumberFormat="1" applyFont="1" applyBorder="1" applyAlignment="1">
      <alignment horizontal="right" vertical="center" wrapText="1"/>
    </xf>
    <xf numFmtId="2" fontId="12" fillId="0" borderId="12" xfId="0" applyNumberFormat="1" applyFont="1" applyBorder="1" applyAlignment="1">
      <alignment horizontal="right" vertical="center" wrapText="1"/>
    </xf>
    <xf numFmtId="49" fontId="0" fillId="0" borderId="0" xfId="0" applyNumberFormat="1"/>
    <xf numFmtId="49" fontId="12" fillId="0" borderId="12" xfId="0" applyNumberFormat="1" applyFont="1" applyBorder="1" applyAlignment="1">
      <alignment wrapText="1"/>
    </xf>
    <xf numFmtId="49" fontId="12" fillId="0" borderId="5" xfId="0" applyNumberFormat="1" applyFont="1" applyBorder="1" applyAlignment="1">
      <alignment wrapText="1"/>
    </xf>
    <xf numFmtId="49" fontId="12" fillId="2" borderId="5" xfId="0" applyNumberFormat="1" applyFont="1" applyFill="1" applyBorder="1" applyAlignment="1">
      <alignment wrapText="1"/>
    </xf>
    <xf numFmtId="49" fontId="13" fillId="0" borderId="14" xfId="0" applyNumberFormat="1" applyFont="1" applyBorder="1" applyAlignment="1">
      <alignment wrapText="1"/>
    </xf>
    <xf numFmtId="49" fontId="12" fillId="0" borderId="9" xfId="0" applyNumberFormat="1" applyFont="1" applyBorder="1" applyAlignment="1">
      <alignment wrapText="1"/>
    </xf>
    <xf numFmtId="49" fontId="12" fillId="0" borderId="14" xfId="0" applyNumberFormat="1" applyFont="1" applyBorder="1" applyAlignment="1">
      <alignment wrapText="1"/>
    </xf>
    <xf numFmtId="49" fontId="12" fillId="2" borderId="3" xfId="0" applyNumberFormat="1" applyFont="1" applyFill="1" applyBorder="1" applyAlignment="1">
      <alignment wrapText="1"/>
    </xf>
    <xf numFmtId="49" fontId="13" fillId="0" borderId="5" xfId="0" applyNumberFormat="1" applyFont="1" applyBorder="1" applyAlignment="1">
      <alignment wrapText="1"/>
    </xf>
    <xf numFmtId="49" fontId="12" fillId="2" borderId="14" xfId="0" applyNumberFormat="1" applyFont="1" applyFill="1" applyBorder="1" applyAlignment="1">
      <alignment wrapText="1"/>
    </xf>
    <xf numFmtId="49" fontId="12" fillId="2" borderId="17" xfId="0" applyNumberFormat="1" applyFont="1" applyFill="1" applyBorder="1" applyAlignment="1">
      <alignment wrapText="1"/>
    </xf>
    <xf numFmtId="49" fontId="13" fillId="0" borderId="9" xfId="0" applyNumberFormat="1" applyFont="1" applyBorder="1" applyAlignment="1">
      <alignment wrapText="1"/>
    </xf>
    <xf numFmtId="49" fontId="12" fillId="0" borderId="3" xfId="0" applyNumberFormat="1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5" xfId="0" applyFont="1" applyBorder="1" applyAlignment="1">
      <alignment vertical="top" wrapText="1"/>
    </xf>
    <xf numFmtId="0" fontId="10" fillId="0" borderId="5" xfId="0" applyFont="1" applyBorder="1" applyAlignment="1">
      <alignment wrapText="1"/>
    </xf>
    <xf numFmtId="0" fontId="4" fillId="0" borderId="8" xfId="0" applyFont="1" applyBorder="1" applyAlignment="1">
      <alignment vertical="top" wrapText="1"/>
    </xf>
    <xf numFmtId="164" fontId="0" fillId="0" borderId="0" xfId="0" applyNumberFormat="1"/>
    <xf numFmtId="0" fontId="1" fillId="0" borderId="0" xfId="0" applyFont="1" applyAlignment="1">
      <alignment horizontal="left" indent="15"/>
    </xf>
    <xf numFmtId="0" fontId="11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164" fontId="6" fillId="0" borderId="19" xfId="0" applyNumberFormat="1" applyFont="1" applyBorder="1" applyAlignment="1">
      <alignment horizontal="center" wrapText="1"/>
    </xf>
    <xf numFmtId="164" fontId="6" fillId="0" borderId="19" xfId="0" applyNumberFormat="1" applyFont="1" applyBorder="1" applyAlignment="1">
      <alignment horizontal="center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justify" wrapText="1"/>
    </xf>
    <xf numFmtId="164" fontId="4" fillId="0" borderId="5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wrapText="1"/>
    </xf>
    <xf numFmtId="0" fontId="3" fillId="0" borderId="9" xfId="0" applyFont="1" applyBorder="1" applyAlignment="1">
      <alignment vertical="top" wrapText="1"/>
    </xf>
    <xf numFmtId="0" fontId="12" fillId="0" borderId="7" xfId="0" applyFont="1" applyBorder="1"/>
    <xf numFmtId="0" fontId="13" fillId="0" borderId="2" xfId="0" applyFont="1" applyBorder="1" applyAlignment="1">
      <alignment wrapText="1"/>
    </xf>
    <xf numFmtId="0" fontId="13" fillId="0" borderId="3" xfId="0" applyFont="1" applyBorder="1" applyAlignment="1">
      <alignment wrapText="1"/>
    </xf>
    <xf numFmtId="2" fontId="0" fillId="0" borderId="0" xfId="0" applyNumberFormat="1"/>
    <xf numFmtId="2" fontId="12" fillId="0" borderId="16" xfId="0" applyNumberFormat="1" applyFont="1" applyBorder="1" applyAlignment="1">
      <alignment wrapText="1"/>
    </xf>
    <xf numFmtId="2" fontId="13" fillId="0" borderId="15" xfId="0" applyNumberFormat="1" applyFont="1" applyBorder="1"/>
    <xf numFmtId="2" fontId="12" fillId="0" borderId="20" xfId="0" applyNumberFormat="1" applyFont="1" applyBorder="1" applyAlignment="1">
      <alignment wrapText="1"/>
    </xf>
    <xf numFmtId="2" fontId="13" fillId="0" borderId="16" xfId="0" applyNumberFormat="1" applyFont="1" applyBorder="1" applyAlignment="1">
      <alignment wrapText="1"/>
    </xf>
    <xf numFmtId="2" fontId="12" fillId="0" borderId="15" xfId="0" applyNumberFormat="1" applyFont="1" applyBorder="1" applyAlignment="1">
      <alignment wrapText="1"/>
    </xf>
    <xf numFmtId="2" fontId="13" fillId="0" borderId="20" xfId="0" applyNumberFormat="1" applyFont="1" applyBorder="1" applyAlignment="1">
      <alignment wrapText="1"/>
    </xf>
    <xf numFmtId="2" fontId="12" fillId="0" borderId="21" xfId="0" applyNumberFormat="1" applyFont="1" applyBorder="1" applyAlignment="1">
      <alignment wrapText="1"/>
    </xf>
    <xf numFmtId="2" fontId="12" fillId="0" borderId="16" xfId="0" applyNumberFormat="1" applyFont="1" applyBorder="1"/>
    <xf numFmtId="2" fontId="12" fillId="0" borderId="10" xfId="0" applyNumberFormat="1" applyFont="1" applyBorder="1" applyAlignment="1">
      <alignment wrapText="1"/>
    </xf>
    <xf numFmtId="2" fontId="12" fillId="0" borderId="7" xfId="0" applyNumberFormat="1" applyFont="1" applyBorder="1" applyAlignment="1">
      <alignment wrapText="1"/>
    </xf>
    <xf numFmtId="2" fontId="13" fillId="0" borderId="7" xfId="0" applyNumberFormat="1" applyFont="1" applyBorder="1"/>
    <xf numFmtId="49" fontId="13" fillId="0" borderId="3" xfId="0" applyNumberFormat="1" applyFont="1" applyBorder="1" applyAlignment="1">
      <alignment wrapText="1"/>
    </xf>
    <xf numFmtId="2" fontId="12" fillId="0" borderId="0" xfId="0" applyNumberFormat="1" applyFont="1"/>
    <xf numFmtId="2" fontId="12" fillId="0" borderId="9" xfId="0" applyNumberFormat="1" applyFont="1" applyBorder="1" applyAlignment="1">
      <alignment wrapText="1"/>
    </xf>
    <xf numFmtId="2" fontId="12" fillId="0" borderId="9" xfId="0" applyNumberFormat="1" applyFont="1" applyBorder="1"/>
    <xf numFmtId="2" fontId="13" fillId="0" borderId="9" xfId="0" applyNumberFormat="1" applyFont="1" applyBorder="1" applyAlignment="1">
      <alignment wrapText="1"/>
    </xf>
    <xf numFmtId="2" fontId="13" fillId="0" borderId="9" xfId="0" applyNumberFormat="1" applyFont="1" applyBorder="1"/>
    <xf numFmtId="2" fontId="12" fillId="0" borderId="18" xfId="0" applyNumberFormat="1" applyFont="1" applyBorder="1" applyAlignment="1">
      <alignment wrapText="1"/>
    </xf>
    <xf numFmtId="0" fontId="1" fillId="0" borderId="0" xfId="0" applyFont="1" applyAlignment="1">
      <alignment horizontal="justify"/>
    </xf>
    <xf numFmtId="0" fontId="12" fillId="0" borderId="22" xfId="0" applyFont="1" applyBorder="1" applyAlignment="1">
      <alignment vertical="top" wrapText="1"/>
    </xf>
    <xf numFmtId="0" fontId="12" fillId="0" borderId="23" xfId="0" applyFont="1" applyBorder="1" applyAlignment="1">
      <alignment vertical="top" wrapText="1"/>
    </xf>
    <xf numFmtId="2" fontId="12" fillId="0" borderId="24" xfId="0" applyNumberFormat="1" applyFont="1" applyBorder="1" applyAlignment="1">
      <alignment wrapText="1"/>
    </xf>
    <xf numFmtId="0" fontId="1" fillId="0" borderId="0" xfId="0" applyFont="1" applyAlignment="1">
      <alignment horizontal="right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0" fontId="17" fillId="0" borderId="25" xfId="0" applyFont="1" applyBorder="1" applyAlignment="1">
      <alignment horizontal="left" vertical="top" wrapText="1"/>
    </xf>
    <xf numFmtId="0" fontId="13" fillId="0" borderId="0" xfId="0" applyFont="1" applyAlignment="1">
      <alignment wrapText="1"/>
    </xf>
    <xf numFmtId="0" fontId="12" fillId="0" borderId="24" xfId="0" applyFont="1" applyBorder="1" applyAlignment="1">
      <alignment wrapText="1"/>
    </xf>
    <xf numFmtId="0" fontId="18" fillId="0" borderId="25" xfId="0" applyFont="1" applyBorder="1" applyAlignment="1">
      <alignment horizontal="left" vertical="top" wrapText="1"/>
    </xf>
    <xf numFmtId="49" fontId="12" fillId="0" borderId="7" xfId="0" applyNumberFormat="1" applyFont="1" applyBorder="1" applyAlignment="1">
      <alignment wrapText="1"/>
    </xf>
    <xf numFmtId="0" fontId="12" fillId="0" borderId="18" xfId="0" applyFont="1" applyBorder="1" applyAlignment="1">
      <alignment wrapText="1"/>
    </xf>
    <xf numFmtId="2" fontId="12" fillId="0" borderId="0" xfId="0" applyNumberFormat="1" applyFont="1" applyAlignment="1">
      <alignment wrapText="1"/>
    </xf>
    <xf numFmtId="49" fontId="12" fillId="0" borderId="0" xfId="0" applyNumberFormat="1" applyFont="1" applyAlignment="1">
      <alignment wrapText="1"/>
    </xf>
    <xf numFmtId="2" fontId="12" fillId="0" borderId="26" xfId="0" applyNumberFormat="1" applyFont="1" applyBorder="1" applyAlignment="1">
      <alignment wrapText="1"/>
    </xf>
    <xf numFmtId="0" fontId="1" fillId="3" borderId="0" xfId="0" applyFont="1" applyFill="1" applyAlignment="1">
      <alignment horizontal="justify" wrapText="1"/>
    </xf>
    <xf numFmtId="0" fontId="4" fillId="0" borderId="16" xfId="0" applyFont="1" applyBorder="1" applyAlignment="1">
      <alignment wrapText="1"/>
    </xf>
    <xf numFmtId="0" fontId="6" fillId="0" borderId="14" xfId="0" applyFont="1" applyBorder="1" applyAlignment="1">
      <alignment wrapText="1"/>
    </xf>
    <xf numFmtId="164" fontId="6" fillId="0" borderId="14" xfId="0" applyNumberFormat="1" applyFont="1" applyBorder="1" applyAlignment="1">
      <alignment horizontal="center" vertical="center"/>
    </xf>
    <xf numFmtId="0" fontId="17" fillId="0" borderId="27" xfId="0" applyFont="1" applyBorder="1" applyAlignment="1">
      <alignment horizontal="left" vertical="top" wrapText="1"/>
    </xf>
    <xf numFmtId="0" fontId="6" fillId="0" borderId="9" xfId="0" applyFont="1" applyBorder="1" applyAlignment="1">
      <alignment wrapText="1"/>
    </xf>
    <xf numFmtId="164" fontId="6" fillId="0" borderId="9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1" fillId="0" borderId="7" xfId="0" applyFont="1" applyBorder="1" applyAlignment="1">
      <alignment horizontal="right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0" borderId="4" xfId="0" applyFont="1" applyBorder="1" applyAlignment="1">
      <alignment wrapText="1"/>
    </xf>
    <xf numFmtId="164" fontId="6" fillId="0" borderId="8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0" borderId="4" xfId="0" applyNumberFormat="1" applyFont="1" applyBorder="1" applyAlignment="1">
      <alignment horizontal="center" vertical="center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right" wrapText="1"/>
    </xf>
    <xf numFmtId="2" fontId="12" fillId="0" borderId="0" xfId="0" applyNumberFormat="1" applyFont="1" applyBorder="1" applyAlignment="1">
      <alignment wrapText="1"/>
    </xf>
    <xf numFmtId="0" fontId="12" fillId="0" borderId="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9"/>
  <sheetViews>
    <sheetView topLeftCell="A24" workbookViewId="0">
      <selection activeCell="D28" sqref="D28"/>
    </sheetView>
  </sheetViews>
  <sheetFormatPr defaultRowHeight="15" x14ac:dyDescent="0.25"/>
  <cols>
    <col min="1" max="1" width="21" customWidth="1"/>
    <col min="2" max="2" width="37" style="12" customWidth="1"/>
  </cols>
  <sheetData>
    <row r="1" spans="1:5" ht="18.75" x14ac:dyDescent="0.3">
      <c r="A1" s="1"/>
      <c r="B1" s="175" t="s">
        <v>0</v>
      </c>
      <c r="C1" s="175"/>
      <c r="D1" s="175"/>
      <c r="E1" s="175"/>
    </row>
    <row r="2" spans="1:5" ht="18.75" x14ac:dyDescent="0.3">
      <c r="A2" s="1"/>
      <c r="B2" s="175" t="s">
        <v>1</v>
      </c>
      <c r="C2" s="175"/>
      <c r="D2" s="175"/>
      <c r="E2" s="175"/>
    </row>
    <row r="3" spans="1:5" ht="18.75" x14ac:dyDescent="0.3">
      <c r="A3" s="1"/>
      <c r="B3" s="175" t="s">
        <v>2</v>
      </c>
      <c r="C3" s="175"/>
      <c r="D3" s="175"/>
      <c r="E3" s="175"/>
    </row>
    <row r="4" spans="1:5" ht="18.75" x14ac:dyDescent="0.3">
      <c r="A4" s="1"/>
      <c r="B4" s="175" t="s">
        <v>3</v>
      </c>
      <c r="C4" s="175"/>
      <c r="D4" s="175"/>
      <c r="E4" s="175"/>
    </row>
    <row r="5" spans="1:5" ht="18.75" x14ac:dyDescent="0.3">
      <c r="A5" s="1"/>
      <c r="B5" s="175" t="s">
        <v>303</v>
      </c>
      <c r="C5" s="175"/>
      <c r="D5" s="175"/>
      <c r="E5" s="175"/>
    </row>
    <row r="6" spans="1:5" ht="18.75" x14ac:dyDescent="0.3">
      <c r="A6" s="1"/>
    </row>
    <row r="7" spans="1:5" ht="78" customHeight="1" x14ac:dyDescent="0.3">
      <c r="A7" s="161" t="s">
        <v>339</v>
      </c>
      <c r="B7" s="161"/>
      <c r="C7" s="161"/>
      <c r="D7" s="161"/>
      <c r="E7" s="161"/>
    </row>
    <row r="8" spans="1:5" ht="19.5" thickBot="1" x14ac:dyDescent="0.35">
      <c r="A8" s="2"/>
      <c r="B8" s="162" t="s">
        <v>4</v>
      </c>
      <c r="C8" s="162"/>
      <c r="D8" s="162"/>
      <c r="E8" s="162"/>
    </row>
    <row r="9" spans="1:5" ht="126.75" thickBot="1" x14ac:dyDescent="0.3">
      <c r="A9" s="3" t="s">
        <v>5</v>
      </c>
      <c r="B9" s="4" t="s">
        <v>6</v>
      </c>
      <c r="C9" s="5" t="s">
        <v>7</v>
      </c>
      <c r="D9" s="5" t="s">
        <v>340</v>
      </c>
      <c r="E9" s="6" t="s">
        <v>8</v>
      </c>
    </row>
    <row r="10" spans="1:5" ht="30" thickBot="1" x14ac:dyDescent="0.3">
      <c r="A10" s="7" t="s">
        <v>9</v>
      </c>
      <c r="B10" s="8" t="s">
        <v>10</v>
      </c>
      <c r="C10" s="20">
        <f>C11+C12+C16+C17+C18+C19+C20+C21</f>
        <v>14578</v>
      </c>
      <c r="D10" s="20">
        <f>D11+D12+D16+D17+D18+D19+D20+D21</f>
        <v>9723.4</v>
      </c>
      <c r="E10" s="23">
        <f>D10*100/C10</f>
        <v>66.699135683907258</v>
      </c>
    </row>
    <row r="11" spans="1:5" ht="30.75" thickBot="1" x14ac:dyDescent="0.3">
      <c r="A11" s="9" t="s">
        <v>11</v>
      </c>
      <c r="B11" s="10" t="s">
        <v>25</v>
      </c>
      <c r="C11" s="21">
        <v>4201</v>
      </c>
      <c r="D11" s="22">
        <v>2769.9</v>
      </c>
      <c r="E11" s="24">
        <f>D11*100/C11</f>
        <v>65.934301356819802</v>
      </c>
    </row>
    <row r="12" spans="1:5" ht="38.25" customHeight="1" x14ac:dyDescent="0.25">
      <c r="A12" s="13" t="s">
        <v>12</v>
      </c>
      <c r="B12" s="163" t="s">
        <v>26</v>
      </c>
      <c r="C12" s="166">
        <v>2838</v>
      </c>
      <c r="D12" s="169">
        <v>2352.1</v>
      </c>
      <c r="E12" s="172">
        <f t="shared" ref="E12:E32" si="0">D12*100/C12</f>
        <v>82.878787878787875</v>
      </c>
    </row>
    <row r="13" spans="1:5" ht="30" x14ac:dyDescent="0.25">
      <c r="A13" s="13" t="s">
        <v>13</v>
      </c>
      <c r="B13" s="164"/>
      <c r="C13" s="167"/>
      <c r="D13" s="170"/>
      <c r="E13" s="173"/>
    </row>
    <row r="14" spans="1:5" ht="30" x14ac:dyDescent="0.25">
      <c r="A14" s="13" t="s">
        <v>14</v>
      </c>
      <c r="B14" s="164"/>
      <c r="C14" s="167"/>
      <c r="D14" s="170"/>
      <c r="E14" s="173"/>
    </row>
    <row r="15" spans="1:5" ht="30.75" thickBot="1" x14ac:dyDescent="0.3">
      <c r="A15" s="9" t="s">
        <v>15</v>
      </c>
      <c r="B15" s="165"/>
      <c r="C15" s="168"/>
      <c r="D15" s="171"/>
      <c r="E15" s="174"/>
    </row>
    <row r="16" spans="1:5" ht="34.5" customHeight="1" thickBot="1" x14ac:dyDescent="0.3">
      <c r="A16" s="9" t="s">
        <v>16</v>
      </c>
      <c r="B16" s="10" t="s">
        <v>27</v>
      </c>
      <c r="C16" s="21">
        <v>2715</v>
      </c>
      <c r="D16" s="22">
        <v>2744.4</v>
      </c>
      <c r="E16" s="24">
        <f t="shared" si="0"/>
        <v>101.0828729281768</v>
      </c>
    </row>
    <row r="17" spans="1:5" ht="79.5" thickBot="1" x14ac:dyDescent="0.3">
      <c r="A17" s="9" t="s">
        <v>17</v>
      </c>
      <c r="B17" s="10" t="s">
        <v>28</v>
      </c>
      <c r="C17" s="21">
        <v>1725</v>
      </c>
      <c r="D17" s="22">
        <v>473.9</v>
      </c>
      <c r="E17" s="24">
        <f t="shared" si="0"/>
        <v>27.472463768115944</v>
      </c>
    </row>
    <row r="18" spans="1:5" ht="18" customHeight="1" thickBot="1" x14ac:dyDescent="0.3">
      <c r="A18" s="9" t="s">
        <v>18</v>
      </c>
      <c r="B18" s="10" t="s">
        <v>29</v>
      </c>
      <c r="C18" s="21">
        <v>2700</v>
      </c>
      <c r="D18" s="22">
        <v>997.6</v>
      </c>
      <c r="E18" s="24">
        <f t="shared" si="0"/>
        <v>36.94814814814815</v>
      </c>
    </row>
    <row r="19" spans="1:5" ht="126.75" thickBot="1" x14ac:dyDescent="0.3">
      <c r="A19" s="9" t="s">
        <v>19</v>
      </c>
      <c r="B19" s="10" t="s">
        <v>30</v>
      </c>
      <c r="C19" s="21">
        <v>383</v>
      </c>
      <c r="D19" s="22">
        <v>366</v>
      </c>
      <c r="E19" s="24">
        <f t="shared" si="0"/>
        <v>95.561357702349866</v>
      </c>
    </row>
    <row r="20" spans="1:5" ht="32.25" thickBot="1" x14ac:dyDescent="0.3">
      <c r="A20" s="14" t="s">
        <v>24</v>
      </c>
      <c r="B20" s="11" t="s">
        <v>31</v>
      </c>
      <c r="C20" s="21">
        <v>16</v>
      </c>
      <c r="D20" s="22">
        <v>18.2</v>
      </c>
      <c r="E20" s="24">
        <f t="shared" si="0"/>
        <v>113.75</v>
      </c>
    </row>
    <row r="21" spans="1:5" ht="65.25" customHeight="1" thickBot="1" x14ac:dyDescent="0.3">
      <c r="A21" s="14" t="s">
        <v>290</v>
      </c>
      <c r="B21" s="145" t="s">
        <v>295</v>
      </c>
      <c r="C21" s="21">
        <v>0</v>
      </c>
      <c r="D21" s="22">
        <v>1.3</v>
      </c>
      <c r="E21" s="24" t="e">
        <f t="shared" si="0"/>
        <v>#DIV/0!</v>
      </c>
    </row>
    <row r="22" spans="1:5" ht="16.5" thickBot="1" x14ac:dyDescent="0.3">
      <c r="A22" s="15" t="s">
        <v>20</v>
      </c>
      <c r="B22" s="16" t="s">
        <v>21</v>
      </c>
      <c r="C22" s="20">
        <f>C23+C26+C28+C29+C31+C25+C27+C24+C30</f>
        <v>30220.799999999999</v>
      </c>
      <c r="D22" s="20">
        <f>D23+D26+D28+D29+D31+D25+D27+D24+D30</f>
        <v>15397.400000000001</v>
      </c>
      <c r="E22" s="23">
        <f t="shared" si="0"/>
        <v>50.949677043625591</v>
      </c>
    </row>
    <row r="23" spans="1:5" ht="48" thickBot="1" x14ac:dyDescent="0.3">
      <c r="A23" s="9" t="s">
        <v>296</v>
      </c>
      <c r="B23" s="156" t="s">
        <v>275</v>
      </c>
      <c r="C23" s="157">
        <v>9058.5</v>
      </c>
      <c r="D23" s="22">
        <v>6794.1</v>
      </c>
      <c r="E23" s="24">
        <f t="shared" si="0"/>
        <v>75.002483854942867</v>
      </c>
    </row>
    <row r="24" spans="1:5" ht="63.75" thickBot="1" x14ac:dyDescent="0.3">
      <c r="A24" s="155" t="s">
        <v>347</v>
      </c>
      <c r="B24" s="159" t="s">
        <v>346</v>
      </c>
      <c r="C24" s="160">
        <v>11420.7</v>
      </c>
      <c r="D24" s="22">
        <v>0</v>
      </c>
      <c r="E24" s="24">
        <f t="shared" si="0"/>
        <v>0</v>
      </c>
    </row>
    <row r="25" spans="1:5" ht="111" thickBot="1" x14ac:dyDescent="0.3">
      <c r="A25" s="9" t="s">
        <v>297</v>
      </c>
      <c r="B25" s="158" t="s">
        <v>298</v>
      </c>
      <c r="C25" s="21">
        <v>533.29999999999995</v>
      </c>
      <c r="D25" s="22">
        <v>533.29999999999995</v>
      </c>
      <c r="E25" s="24">
        <f t="shared" si="0"/>
        <v>100</v>
      </c>
    </row>
    <row r="26" spans="1:5" ht="32.25" hidden="1" customHeight="1" thickBot="1" x14ac:dyDescent="0.3">
      <c r="A26" s="9" t="s">
        <v>299</v>
      </c>
      <c r="B26" s="17" t="s">
        <v>274</v>
      </c>
      <c r="C26" s="21">
        <v>0</v>
      </c>
      <c r="D26" s="22">
        <v>0</v>
      </c>
      <c r="E26" s="24" t="e">
        <f t="shared" si="0"/>
        <v>#DIV/0!</v>
      </c>
    </row>
    <row r="27" spans="1:5" ht="32.25" customHeight="1" thickBot="1" x14ac:dyDescent="0.3">
      <c r="A27" s="9" t="s">
        <v>333</v>
      </c>
      <c r="B27" s="17" t="s">
        <v>274</v>
      </c>
      <c r="C27" s="21">
        <v>8957</v>
      </c>
      <c r="D27" s="22">
        <v>7886.1</v>
      </c>
      <c r="E27" s="24">
        <f t="shared" si="0"/>
        <v>88.043987942391425</v>
      </c>
    </row>
    <row r="28" spans="1:5" ht="63.75" thickBot="1" x14ac:dyDescent="0.3">
      <c r="A28" s="9" t="s">
        <v>300</v>
      </c>
      <c r="B28" s="17" t="s">
        <v>276</v>
      </c>
      <c r="C28" s="21">
        <v>3.8</v>
      </c>
      <c r="D28" s="22">
        <v>0</v>
      </c>
      <c r="E28" s="24">
        <f t="shared" si="0"/>
        <v>0</v>
      </c>
    </row>
    <row r="29" spans="1:5" ht="79.5" thickBot="1" x14ac:dyDescent="0.3">
      <c r="A29" s="9" t="s">
        <v>301</v>
      </c>
      <c r="B29" s="17" t="s">
        <v>277</v>
      </c>
      <c r="C29" s="21">
        <v>221.7</v>
      </c>
      <c r="D29" s="22">
        <v>133.1</v>
      </c>
      <c r="E29" s="24">
        <f t="shared" si="0"/>
        <v>60.036084799278306</v>
      </c>
    </row>
    <row r="30" spans="1:5" ht="30" customHeight="1" thickBot="1" x14ac:dyDescent="0.3">
      <c r="A30" s="9" t="s">
        <v>348</v>
      </c>
      <c r="B30" s="17" t="s">
        <v>349</v>
      </c>
      <c r="C30" s="21">
        <v>0</v>
      </c>
      <c r="D30" s="22">
        <v>25</v>
      </c>
      <c r="E30" s="24" t="e">
        <f t="shared" si="0"/>
        <v>#DIV/0!</v>
      </c>
    </row>
    <row r="31" spans="1:5" ht="111" thickBot="1" x14ac:dyDescent="0.3">
      <c r="A31" s="9" t="s">
        <v>302</v>
      </c>
      <c r="B31" s="17" t="s">
        <v>273</v>
      </c>
      <c r="C31" s="21">
        <v>25.8</v>
      </c>
      <c r="D31" s="22">
        <v>25.8</v>
      </c>
      <c r="E31" s="24">
        <f t="shared" si="0"/>
        <v>100</v>
      </c>
    </row>
    <row r="32" spans="1:5" ht="16.5" thickBot="1" x14ac:dyDescent="0.3">
      <c r="A32" s="18"/>
      <c r="B32" s="16" t="s">
        <v>22</v>
      </c>
      <c r="C32" s="20">
        <f>C22+C10</f>
        <v>44798.8</v>
      </c>
      <c r="D32" s="20">
        <f>D22+D10</f>
        <v>25120.800000000003</v>
      </c>
      <c r="E32" s="23">
        <f t="shared" si="0"/>
        <v>56.074716287043408</v>
      </c>
    </row>
    <row r="33" spans="1:1" ht="18.75" x14ac:dyDescent="0.3">
      <c r="A33" s="19"/>
    </row>
    <row r="34" spans="1:1" ht="18.75" x14ac:dyDescent="0.3">
      <c r="A34" s="1"/>
    </row>
    <row r="35" spans="1:1" ht="18.75" x14ac:dyDescent="0.3">
      <c r="A35" s="1"/>
    </row>
    <row r="36" spans="1:1" ht="18.75" x14ac:dyDescent="0.3">
      <c r="A36" s="1" t="s">
        <v>291</v>
      </c>
    </row>
    <row r="37" spans="1:1" ht="18.75" x14ac:dyDescent="0.3">
      <c r="A37" s="1" t="s">
        <v>23</v>
      </c>
    </row>
    <row r="38" spans="1:1" ht="18.75" x14ac:dyDescent="0.3">
      <c r="A38" s="1" t="s">
        <v>280</v>
      </c>
    </row>
    <row r="39" spans="1:1" ht="18.75" x14ac:dyDescent="0.3">
      <c r="A39" s="1"/>
    </row>
  </sheetData>
  <mergeCells count="11">
    <mergeCell ref="B1:E1"/>
    <mergeCell ref="B2:E2"/>
    <mergeCell ref="B3:E3"/>
    <mergeCell ref="B4:E4"/>
    <mergeCell ref="B5:E5"/>
    <mergeCell ref="A7:E7"/>
    <mergeCell ref="B8:E8"/>
    <mergeCell ref="B12:B15"/>
    <mergeCell ref="C12:C15"/>
    <mergeCell ref="D12:D15"/>
    <mergeCell ref="E12:E15"/>
  </mergeCells>
  <pageMargins left="1.1000000000000001" right="0.46" top="0.48" bottom="0.39" header="0.3" footer="0.3"/>
  <pageSetup paperSize="9" scale="99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9"/>
  <sheetViews>
    <sheetView topLeftCell="A5" workbookViewId="0">
      <selection activeCell="E10" sqref="E10"/>
    </sheetView>
  </sheetViews>
  <sheetFormatPr defaultRowHeight="15" x14ac:dyDescent="0.25"/>
  <cols>
    <col min="1" max="1" width="4.28515625" style="41" customWidth="1"/>
    <col min="2" max="2" width="5.140625" customWidth="1"/>
    <col min="3" max="3" width="45.140625" style="12" customWidth="1"/>
    <col min="6" max="6" width="8.42578125" customWidth="1"/>
  </cols>
  <sheetData>
    <row r="1" spans="1:6" ht="18.75" x14ac:dyDescent="0.3">
      <c r="C1" s="175" t="s">
        <v>65</v>
      </c>
      <c r="D1" s="175"/>
      <c r="E1" s="175"/>
      <c r="F1" s="175"/>
    </row>
    <row r="2" spans="1:6" ht="18.75" x14ac:dyDescent="0.3">
      <c r="C2" s="175" t="s">
        <v>1</v>
      </c>
      <c r="D2" s="175"/>
      <c r="E2" s="175"/>
      <c r="F2" s="175"/>
    </row>
    <row r="3" spans="1:6" ht="18.75" x14ac:dyDescent="0.3">
      <c r="C3" s="175" t="s">
        <v>2</v>
      </c>
      <c r="D3" s="175"/>
      <c r="E3" s="175"/>
      <c r="F3" s="175"/>
    </row>
    <row r="4" spans="1:6" ht="18.75" x14ac:dyDescent="0.3">
      <c r="C4" s="175" t="s">
        <v>3</v>
      </c>
      <c r="D4" s="175"/>
      <c r="E4" s="175"/>
      <c r="F4" s="175"/>
    </row>
    <row r="5" spans="1:6" ht="18.75" x14ac:dyDescent="0.3">
      <c r="C5" s="175" t="s">
        <v>304</v>
      </c>
      <c r="D5" s="175"/>
      <c r="E5" s="175"/>
      <c r="F5" s="175"/>
    </row>
    <row r="7" spans="1:6" ht="66.75" customHeight="1" x14ac:dyDescent="0.3">
      <c r="A7" s="176" t="s">
        <v>341</v>
      </c>
      <c r="B7" s="176"/>
      <c r="C7" s="176"/>
      <c r="D7" s="176"/>
      <c r="E7" s="176"/>
      <c r="F7" s="176"/>
    </row>
    <row r="8" spans="1:6" ht="15.75" thickBot="1" x14ac:dyDescent="0.3"/>
    <row r="9" spans="1:6" ht="102.75" thickBot="1" x14ac:dyDescent="0.3">
      <c r="A9" s="42" t="s">
        <v>32</v>
      </c>
      <c r="B9" s="29" t="s">
        <v>64</v>
      </c>
      <c r="C9" s="29" t="s">
        <v>34</v>
      </c>
      <c r="D9" s="30" t="s">
        <v>7</v>
      </c>
      <c r="E9" s="31" t="s">
        <v>66</v>
      </c>
      <c r="F9" s="31" t="s">
        <v>8</v>
      </c>
    </row>
    <row r="10" spans="1:6" ht="15.75" thickBot="1" x14ac:dyDescent="0.3">
      <c r="A10" s="43"/>
      <c r="B10" s="32"/>
      <c r="C10" s="32" t="s">
        <v>35</v>
      </c>
      <c r="D10" s="38">
        <f>D11+D18+D20+D24+D27++D30+D32</f>
        <v>48005.9</v>
      </c>
      <c r="E10" s="38">
        <f>E11+E18+E20+E24+E27+E30+E32</f>
        <v>25141.300000000003</v>
      </c>
      <c r="F10" s="39">
        <f>E10*100/D10</f>
        <v>52.371271031269082</v>
      </c>
    </row>
    <row r="11" spans="1:6" ht="26.25" thickBot="1" x14ac:dyDescent="0.3">
      <c r="A11" s="43" t="s">
        <v>36</v>
      </c>
      <c r="B11" s="40" t="s">
        <v>67</v>
      </c>
      <c r="C11" s="32" t="s">
        <v>37</v>
      </c>
      <c r="D11" s="38">
        <f>D12+D13+D15+D14+D16+D17</f>
        <v>9676.9</v>
      </c>
      <c r="E11" s="38">
        <f>E12+E13+E15+E14+E16+E17</f>
        <v>6545.7000000000007</v>
      </c>
      <c r="F11" s="39">
        <f t="shared" ref="F11:F33" si="0">E11*100/D11</f>
        <v>67.642530149118016</v>
      </c>
    </row>
    <row r="12" spans="1:6" ht="39" thickBot="1" x14ac:dyDescent="0.3">
      <c r="A12" s="43"/>
      <c r="B12" s="40" t="s">
        <v>69</v>
      </c>
      <c r="C12" s="34" t="s">
        <v>38</v>
      </c>
      <c r="D12" s="35">
        <v>773.5</v>
      </c>
      <c r="E12" s="37">
        <v>514.79999999999995</v>
      </c>
      <c r="F12" s="33">
        <f t="shared" si="0"/>
        <v>66.554621848739487</v>
      </c>
    </row>
    <row r="13" spans="1:6" ht="51.75" thickBot="1" x14ac:dyDescent="0.3">
      <c r="A13" s="43"/>
      <c r="B13" s="40" t="s">
        <v>70</v>
      </c>
      <c r="C13" s="34" t="s">
        <v>39</v>
      </c>
      <c r="D13" s="35">
        <v>4859.3999999999996</v>
      </c>
      <c r="E13" s="37">
        <v>3316.4</v>
      </c>
      <c r="F13" s="33">
        <f t="shared" si="0"/>
        <v>68.247108696546903</v>
      </c>
    </row>
    <row r="14" spans="1:6" ht="39" thickBot="1" x14ac:dyDescent="0.3">
      <c r="A14" s="43"/>
      <c r="B14" s="40" t="s">
        <v>71</v>
      </c>
      <c r="C14" s="34" t="s">
        <v>40</v>
      </c>
      <c r="D14" s="35">
        <v>66.900000000000006</v>
      </c>
      <c r="E14" s="37">
        <v>50.1</v>
      </c>
      <c r="F14" s="33">
        <f t="shared" si="0"/>
        <v>74.887892376681606</v>
      </c>
    </row>
    <row r="15" spans="1:6" ht="26.25" thickBot="1" x14ac:dyDescent="0.3">
      <c r="A15" s="43"/>
      <c r="B15" s="40" t="s">
        <v>281</v>
      </c>
      <c r="C15" s="34" t="s">
        <v>282</v>
      </c>
      <c r="D15" s="35">
        <v>269</v>
      </c>
      <c r="E15" s="37">
        <v>269</v>
      </c>
      <c r="F15" s="33">
        <f t="shared" si="0"/>
        <v>100</v>
      </c>
    </row>
    <row r="16" spans="1:6" ht="26.25" thickBot="1" x14ac:dyDescent="0.3">
      <c r="A16" s="43"/>
      <c r="B16" s="40" t="s">
        <v>72</v>
      </c>
      <c r="C16" s="34" t="s">
        <v>41</v>
      </c>
      <c r="D16" s="35">
        <v>40</v>
      </c>
      <c r="E16" s="37">
        <v>0</v>
      </c>
      <c r="F16" s="33">
        <f t="shared" si="0"/>
        <v>0</v>
      </c>
    </row>
    <row r="17" spans="1:6" ht="26.25" thickBot="1" x14ac:dyDescent="0.3">
      <c r="A17" s="43"/>
      <c r="B17" s="40" t="s">
        <v>73</v>
      </c>
      <c r="C17" s="34" t="s">
        <v>42</v>
      </c>
      <c r="D17" s="35">
        <v>3668.1</v>
      </c>
      <c r="E17" s="37">
        <v>2395.4</v>
      </c>
      <c r="F17" s="33">
        <f t="shared" si="0"/>
        <v>65.303563152585809</v>
      </c>
    </row>
    <row r="18" spans="1:6" ht="26.25" thickBot="1" x14ac:dyDescent="0.3">
      <c r="A18" s="43" t="s">
        <v>68</v>
      </c>
      <c r="B18" s="40" t="s">
        <v>74</v>
      </c>
      <c r="C18" s="32" t="s">
        <v>43</v>
      </c>
      <c r="D18" s="38">
        <f>D19</f>
        <v>221.7</v>
      </c>
      <c r="E18" s="38">
        <f>E19</f>
        <v>133.1</v>
      </c>
      <c r="F18" s="39">
        <f t="shared" si="0"/>
        <v>60.036084799278306</v>
      </c>
    </row>
    <row r="19" spans="1:6" ht="26.25" thickBot="1" x14ac:dyDescent="0.3">
      <c r="A19" s="43"/>
      <c r="B19" s="40" t="s">
        <v>75</v>
      </c>
      <c r="C19" s="36" t="s">
        <v>44</v>
      </c>
      <c r="D19" s="35">
        <v>221.7</v>
      </c>
      <c r="E19" s="37">
        <v>133.1</v>
      </c>
      <c r="F19" s="33">
        <f t="shared" si="0"/>
        <v>60.036084799278306</v>
      </c>
    </row>
    <row r="20" spans="1:6" ht="26.25" thickBot="1" x14ac:dyDescent="0.3">
      <c r="A20" s="43" t="s">
        <v>45</v>
      </c>
      <c r="B20" s="40" t="s">
        <v>76</v>
      </c>
      <c r="C20" s="32" t="s">
        <v>46</v>
      </c>
      <c r="D20" s="38">
        <f>D21+D22+D23</f>
        <v>3</v>
      </c>
      <c r="E20" s="38">
        <f>E21+E22+E23</f>
        <v>0</v>
      </c>
      <c r="F20" s="39">
        <f t="shared" si="0"/>
        <v>0</v>
      </c>
    </row>
    <row r="21" spans="1:6" ht="39.75" thickBot="1" x14ac:dyDescent="0.3">
      <c r="A21" s="43"/>
      <c r="B21" s="40" t="s">
        <v>77</v>
      </c>
      <c r="C21" s="36" t="s">
        <v>47</v>
      </c>
      <c r="D21" s="35">
        <v>2</v>
      </c>
      <c r="E21" s="37">
        <v>0</v>
      </c>
      <c r="F21" s="33">
        <f t="shared" si="0"/>
        <v>0</v>
      </c>
    </row>
    <row r="22" spans="1:6" ht="26.25" thickBot="1" x14ac:dyDescent="0.3">
      <c r="A22" s="43"/>
      <c r="B22" s="40" t="s">
        <v>78</v>
      </c>
      <c r="C22" s="34" t="s">
        <v>48</v>
      </c>
      <c r="D22" s="35">
        <v>1</v>
      </c>
      <c r="E22" s="37">
        <v>0</v>
      </c>
      <c r="F22" s="33">
        <f t="shared" si="0"/>
        <v>0</v>
      </c>
    </row>
    <row r="23" spans="1:6" ht="26.25" hidden="1" thickBot="1" x14ac:dyDescent="0.3">
      <c r="A23" s="43"/>
      <c r="B23" s="40" t="s">
        <v>79</v>
      </c>
      <c r="C23" s="34" t="s">
        <v>49</v>
      </c>
      <c r="D23" s="35">
        <v>0</v>
      </c>
      <c r="E23" s="37">
        <v>0</v>
      </c>
      <c r="F23" s="33" t="e">
        <f t="shared" si="0"/>
        <v>#DIV/0!</v>
      </c>
    </row>
    <row r="24" spans="1:6" ht="26.25" thickBot="1" x14ac:dyDescent="0.3">
      <c r="A24" s="43" t="s">
        <v>50</v>
      </c>
      <c r="B24" s="40" t="s">
        <v>80</v>
      </c>
      <c r="C24" s="32" t="s">
        <v>51</v>
      </c>
      <c r="D24" s="38">
        <f>D25+D26</f>
        <v>14964.6</v>
      </c>
      <c r="E24" s="38">
        <f>E25+E26</f>
        <v>10748.1</v>
      </c>
      <c r="F24" s="39">
        <f t="shared" si="0"/>
        <v>71.82350346818491</v>
      </c>
    </row>
    <row r="25" spans="1:6" ht="26.25" thickBot="1" x14ac:dyDescent="0.3">
      <c r="A25" s="43"/>
      <c r="B25" s="40" t="s">
        <v>81</v>
      </c>
      <c r="C25" s="34" t="s">
        <v>52</v>
      </c>
      <c r="D25" s="35">
        <v>14821.5</v>
      </c>
      <c r="E25" s="37">
        <v>10641.4</v>
      </c>
      <c r="F25" s="33">
        <f t="shared" si="0"/>
        <v>71.797051580474317</v>
      </c>
    </row>
    <row r="26" spans="1:6" ht="26.25" thickBot="1" x14ac:dyDescent="0.3">
      <c r="A26" s="43"/>
      <c r="B26" s="40" t="s">
        <v>82</v>
      </c>
      <c r="C26" s="34" t="s">
        <v>53</v>
      </c>
      <c r="D26" s="35">
        <v>143.1</v>
      </c>
      <c r="E26" s="37">
        <v>106.7</v>
      </c>
      <c r="F26" s="33">
        <f t="shared" si="0"/>
        <v>74.563242487770793</v>
      </c>
    </row>
    <row r="27" spans="1:6" ht="26.25" thickBot="1" x14ac:dyDescent="0.3">
      <c r="A27" s="43" t="s">
        <v>54</v>
      </c>
      <c r="B27" s="40" t="s">
        <v>83</v>
      </c>
      <c r="C27" s="32" t="s">
        <v>55</v>
      </c>
      <c r="D27" s="38">
        <f>D28+D29</f>
        <v>14196.2</v>
      </c>
      <c r="E27" s="38">
        <f>E28+E29</f>
        <v>1107.5</v>
      </c>
      <c r="F27" s="39">
        <f t="shared" si="0"/>
        <v>7.8013834688155983</v>
      </c>
    </row>
    <row r="28" spans="1:6" ht="26.25" thickBot="1" x14ac:dyDescent="0.3">
      <c r="A28" s="43"/>
      <c r="B28" s="40" t="s">
        <v>84</v>
      </c>
      <c r="C28" s="34" t="s">
        <v>56</v>
      </c>
      <c r="D28" s="35">
        <v>13196.5</v>
      </c>
      <c r="E28" s="37">
        <v>390.1</v>
      </c>
      <c r="F28" s="33">
        <f t="shared" si="0"/>
        <v>2.9560868412078962</v>
      </c>
    </row>
    <row r="29" spans="1:6" ht="26.25" thickBot="1" x14ac:dyDescent="0.3">
      <c r="A29" s="43"/>
      <c r="B29" s="40" t="s">
        <v>85</v>
      </c>
      <c r="C29" s="34" t="s">
        <v>57</v>
      </c>
      <c r="D29" s="35">
        <v>999.7</v>
      </c>
      <c r="E29" s="37">
        <v>717.4</v>
      </c>
      <c r="F29" s="33">
        <f t="shared" si="0"/>
        <v>71.761528458537555</v>
      </c>
    </row>
    <row r="30" spans="1:6" ht="26.25" thickBot="1" x14ac:dyDescent="0.3">
      <c r="A30" s="43" t="s">
        <v>58</v>
      </c>
      <c r="B30" s="40" t="s">
        <v>86</v>
      </c>
      <c r="C30" s="32" t="s">
        <v>60</v>
      </c>
      <c r="D30" s="38">
        <f>D31</f>
        <v>8942.5</v>
      </c>
      <c r="E30" s="38">
        <f>E31</f>
        <v>6606.9</v>
      </c>
      <c r="F30" s="39">
        <f t="shared" si="0"/>
        <v>73.882024042493711</v>
      </c>
    </row>
    <row r="31" spans="1:6" ht="26.25" thickBot="1" x14ac:dyDescent="0.3">
      <c r="A31" s="43"/>
      <c r="B31" s="40" t="s">
        <v>87</v>
      </c>
      <c r="C31" s="34" t="s">
        <v>61</v>
      </c>
      <c r="D31" s="35">
        <v>8942.5</v>
      </c>
      <c r="E31" s="37">
        <v>6606.9</v>
      </c>
      <c r="F31" s="33">
        <f t="shared" si="0"/>
        <v>73.882024042493711</v>
      </c>
    </row>
    <row r="32" spans="1:6" ht="26.25" thickBot="1" x14ac:dyDescent="0.3">
      <c r="A32" s="43" t="s">
        <v>59</v>
      </c>
      <c r="B32" s="40" t="s">
        <v>88</v>
      </c>
      <c r="C32" s="32" t="s">
        <v>62</v>
      </c>
      <c r="D32" s="38">
        <f>D33</f>
        <v>1</v>
      </c>
      <c r="E32" s="38">
        <f>E33</f>
        <v>0</v>
      </c>
      <c r="F32" s="39">
        <f t="shared" si="0"/>
        <v>0</v>
      </c>
    </row>
    <row r="33" spans="1:6" ht="26.25" thickBot="1" x14ac:dyDescent="0.3">
      <c r="A33" s="43"/>
      <c r="B33" s="40" t="s">
        <v>89</v>
      </c>
      <c r="C33" s="34" t="s">
        <v>63</v>
      </c>
      <c r="D33" s="35">
        <v>1</v>
      </c>
      <c r="E33" s="37">
        <v>0</v>
      </c>
      <c r="F33" s="33">
        <f t="shared" si="0"/>
        <v>0</v>
      </c>
    </row>
    <row r="37" spans="1:6" ht="18.75" x14ac:dyDescent="0.3">
      <c r="A37" s="1" t="s">
        <v>291</v>
      </c>
      <c r="B37" s="12"/>
      <c r="C37"/>
    </row>
    <row r="38" spans="1:6" ht="18.75" x14ac:dyDescent="0.3">
      <c r="A38" s="1" t="s">
        <v>23</v>
      </c>
      <c r="B38" s="12"/>
      <c r="C38"/>
    </row>
    <row r="39" spans="1:6" ht="18.75" x14ac:dyDescent="0.3">
      <c r="A39" s="1" t="s">
        <v>280</v>
      </c>
      <c r="B39" s="12"/>
      <c r="C39"/>
    </row>
  </sheetData>
  <mergeCells count="6">
    <mergeCell ref="A7:F7"/>
    <mergeCell ref="C1:F1"/>
    <mergeCell ref="C2:F2"/>
    <mergeCell ref="C3:F3"/>
    <mergeCell ref="C4:F4"/>
    <mergeCell ref="C5:F5"/>
  </mergeCells>
  <pageMargins left="1.24" right="0.57999999999999996" top="0.43" bottom="0.39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76"/>
  <sheetViews>
    <sheetView tabSelected="1" workbookViewId="0">
      <selection activeCell="I9" sqref="I9"/>
    </sheetView>
  </sheetViews>
  <sheetFormatPr defaultRowHeight="15" x14ac:dyDescent="0.25"/>
  <cols>
    <col min="1" max="1" width="5.28515625" customWidth="1"/>
    <col min="2" max="2" width="35.140625" style="12" customWidth="1"/>
    <col min="3" max="3" width="4.140625" customWidth="1"/>
    <col min="4" max="4" width="3.28515625" style="82" customWidth="1"/>
    <col min="5" max="5" width="3.85546875" style="82" customWidth="1"/>
    <col min="6" max="6" width="11.5703125" customWidth="1"/>
    <col min="7" max="7" width="4.42578125" customWidth="1"/>
    <col min="8" max="8" width="9.140625" style="119"/>
    <col min="9" max="10" width="9.140625" style="132"/>
  </cols>
  <sheetData>
    <row r="1" spans="1:10" ht="18.75" x14ac:dyDescent="0.3">
      <c r="F1" s="175" t="s">
        <v>232</v>
      </c>
      <c r="G1" s="175"/>
      <c r="H1" s="175"/>
      <c r="I1" s="175"/>
      <c r="J1" s="175"/>
    </row>
    <row r="2" spans="1:10" ht="18.75" x14ac:dyDescent="0.3">
      <c r="F2" s="175" t="s">
        <v>1</v>
      </c>
      <c r="G2" s="175"/>
      <c r="H2" s="175"/>
      <c r="I2" s="175"/>
      <c r="J2" s="175"/>
    </row>
    <row r="3" spans="1:10" ht="18.75" x14ac:dyDescent="0.3">
      <c r="F3" s="175" t="s">
        <v>2</v>
      </c>
      <c r="G3" s="175"/>
      <c r="H3" s="175"/>
      <c r="I3" s="175"/>
      <c r="J3" s="175"/>
    </row>
    <row r="4" spans="1:10" ht="18.75" x14ac:dyDescent="0.3">
      <c r="F4" s="175" t="s">
        <v>3</v>
      </c>
      <c r="G4" s="175"/>
      <c r="H4" s="175"/>
      <c r="I4" s="175"/>
      <c r="J4" s="175"/>
    </row>
    <row r="5" spans="1:10" ht="18.75" x14ac:dyDescent="0.3">
      <c r="F5" s="175" t="s">
        <v>326</v>
      </c>
      <c r="G5" s="175"/>
      <c r="H5" s="175"/>
      <c r="I5" s="175"/>
      <c r="J5" s="175"/>
    </row>
    <row r="6" spans="1:10" ht="97.5" customHeight="1" x14ac:dyDescent="0.3">
      <c r="A6" s="176" t="s">
        <v>342</v>
      </c>
      <c r="B6" s="176"/>
      <c r="C6" s="176"/>
      <c r="D6" s="176"/>
      <c r="E6" s="176"/>
      <c r="F6" s="176"/>
      <c r="G6" s="176"/>
      <c r="H6" s="176"/>
      <c r="I6" s="176"/>
      <c r="J6" s="176"/>
    </row>
    <row r="7" spans="1:10" ht="15.75" thickBot="1" x14ac:dyDescent="0.3">
      <c r="H7"/>
      <c r="I7"/>
      <c r="J7"/>
    </row>
    <row r="8" spans="1:10" ht="84.75" thickBot="1" x14ac:dyDescent="0.3">
      <c r="A8" s="44" t="s">
        <v>32</v>
      </c>
      <c r="B8" s="45" t="s">
        <v>34</v>
      </c>
      <c r="C8" s="46" t="s">
        <v>90</v>
      </c>
      <c r="D8" s="83" t="s">
        <v>91</v>
      </c>
      <c r="E8" s="83" t="s">
        <v>92</v>
      </c>
      <c r="F8" s="46" t="s">
        <v>93</v>
      </c>
      <c r="G8" s="47" t="s">
        <v>94</v>
      </c>
      <c r="H8" s="80" t="s">
        <v>7</v>
      </c>
      <c r="I8" s="81" t="s">
        <v>66</v>
      </c>
      <c r="J8" s="81" t="s">
        <v>8</v>
      </c>
    </row>
    <row r="9" spans="1:10" ht="15.75" thickBot="1" x14ac:dyDescent="0.3">
      <c r="A9" s="50"/>
      <c r="B9" s="26" t="s">
        <v>35</v>
      </c>
      <c r="C9" s="26"/>
      <c r="D9" s="84"/>
      <c r="E9" s="84"/>
      <c r="F9" s="26"/>
      <c r="G9" s="28"/>
      <c r="H9" s="120">
        <f>H10+H17</f>
        <v>48005.9</v>
      </c>
      <c r="I9" s="120">
        <f>I10+I17</f>
        <v>25141.300000000003</v>
      </c>
      <c r="J9" s="134">
        <f t="shared" ref="J9:J79" si="0">I9*100/H9</f>
        <v>52.371271031269082</v>
      </c>
    </row>
    <row r="10" spans="1:10" ht="25.5" thickBot="1" x14ac:dyDescent="0.3">
      <c r="A10" s="50"/>
      <c r="B10" s="26" t="s">
        <v>95</v>
      </c>
      <c r="C10" s="26">
        <v>991</v>
      </c>
      <c r="D10" s="84"/>
      <c r="E10" s="84"/>
      <c r="F10" s="26"/>
      <c r="G10" s="28"/>
      <c r="H10" s="120">
        <f t="shared" ref="H10:I15" si="1">H11</f>
        <v>66.900000000000006</v>
      </c>
      <c r="I10" s="133">
        <f t="shared" si="1"/>
        <v>50.1</v>
      </c>
      <c r="J10" s="134">
        <f t="shared" si="0"/>
        <v>74.887892376681606</v>
      </c>
    </row>
    <row r="11" spans="1:10" ht="15.75" thickBot="1" x14ac:dyDescent="0.3">
      <c r="A11" s="50"/>
      <c r="B11" s="26" t="s">
        <v>37</v>
      </c>
      <c r="C11" s="26">
        <v>991</v>
      </c>
      <c r="D11" s="84" t="s">
        <v>233</v>
      </c>
      <c r="E11" s="84"/>
      <c r="F11" s="26"/>
      <c r="G11" s="28"/>
      <c r="H11" s="120">
        <f t="shared" si="1"/>
        <v>66.900000000000006</v>
      </c>
      <c r="I11" s="133">
        <f t="shared" si="1"/>
        <v>50.1</v>
      </c>
      <c r="J11" s="134">
        <f t="shared" si="0"/>
        <v>74.887892376681606</v>
      </c>
    </row>
    <row r="12" spans="1:10" ht="49.5" thickBot="1" x14ac:dyDescent="0.3">
      <c r="A12" s="50"/>
      <c r="B12" s="26" t="s">
        <v>96</v>
      </c>
      <c r="C12" s="26">
        <v>991</v>
      </c>
      <c r="D12" s="84" t="s">
        <v>233</v>
      </c>
      <c r="E12" s="84" t="s">
        <v>241</v>
      </c>
      <c r="F12" s="26"/>
      <c r="G12" s="28"/>
      <c r="H12" s="120">
        <f t="shared" si="1"/>
        <v>66.900000000000006</v>
      </c>
      <c r="I12" s="133">
        <f t="shared" si="1"/>
        <v>50.1</v>
      </c>
      <c r="J12" s="134">
        <f t="shared" si="0"/>
        <v>74.887892376681606</v>
      </c>
    </row>
    <row r="13" spans="1:10" ht="73.5" thickBot="1" x14ac:dyDescent="0.3">
      <c r="A13" s="50"/>
      <c r="B13" s="52" t="s">
        <v>97</v>
      </c>
      <c r="C13" s="52">
        <v>991</v>
      </c>
      <c r="D13" s="84" t="s">
        <v>233</v>
      </c>
      <c r="E13" s="84" t="s">
        <v>241</v>
      </c>
      <c r="F13" s="52" t="s">
        <v>98</v>
      </c>
      <c r="G13" s="28"/>
      <c r="H13" s="120">
        <f t="shared" si="1"/>
        <v>66.900000000000006</v>
      </c>
      <c r="I13" s="133">
        <f t="shared" si="1"/>
        <v>50.1</v>
      </c>
      <c r="J13" s="134">
        <f t="shared" si="0"/>
        <v>74.887892376681606</v>
      </c>
    </row>
    <row r="14" spans="1:10" ht="25.5" thickBot="1" x14ac:dyDescent="0.3">
      <c r="A14" s="50"/>
      <c r="B14" s="52" t="s">
        <v>99</v>
      </c>
      <c r="C14" s="52">
        <v>991</v>
      </c>
      <c r="D14" s="84" t="s">
        <v>233</v>
      </c>
      <c r="E14" s="84" t="s">
        <v>241</v>
      </c>
      <c r="F14" s="52" t="s">
        <v>100</v>
      </c>
      <c r="G14" s="28"/>
      <c r="H14" s="120">
        <f t="shared" si="1"/>
        <v>66.900000000000006</v>
      </c>
      <c r="I14" s="133">
        <f t="shared" si="1"/>
        <v>50.1</v>
      </c>
      <c r="J14" s="134">
        <f t="shared" si="0"/>
        <v>74.887892376681606</v>
      </c>
    </row>
    <row r="15" spans="1:10" ht="25.5" thickBot="1" x14ac:dyDescent="0.3">
      <c r="A15" s="50"/>
      <c r="B15" s="52" t="s">
        <v>101</v>
      </c>
      <c r="C15" s="52">
        <v>991</v>
      </c>
      <c r="D15" s="84" t="s">
        <v>233</v>
      </c>
      <c r="E15" s="84" t="s">
        <v>241</v>
      </c>
      <c r="F15" s="52" t="s">
        <v>102</v>
      </c>
      <c r="G15" s="28"/>
      <c r="H15" s="120">
        <f t="shared" si="1"/>
        <v>66.900000000000006</v>
      </c>
      <c r="I15" s="133">
        <f t="shared" si="1"/>
        <v>50.1</v>
      </c>
      <c r="J15" s="134">
        <f t="shared" si="0"/>
        <v>74.887892376681606</v>
      </c>
    </row>
    <row r="16" spans="1:10" ht="15.75" thickBot="1" x14ac:dyDescent="0.3">
      <c r="A16" s="50"/>
      <c r="B16" s="52" t="s">
        <v>103</v>
      </c>
      <c r="C16" s="52">
        <v>991</v>
      </c>
      <c r="D16" s="84" t="s">
        <v>233</v>
      </c>
      <c r="E16" s="84" t="s">
        <v>241</v>
      </c>
      <c r="F16" s="52" t="s">
        <v>102</v>
      </c>
      <c r="G16" s="28">
        <v>540</v>
      </c>
      <c r="H16" s="120">
        <v>66.900000000000006</v>
      </c>
      <c r="I16" s="133">
        <v>50.1</v>
      </c>
      <c r="J16" s="134">
        <f t="shared" si="0"/>
        <v>74.887892376681606</v>
      </c>
    </row>
    <row r="17" spans="1:10" ht="25.5" thickBot="1" x14ac:dyDescent="0.3">
      <c r="A17" s="50" t="s">
        <v>36</v>
      </c>
      <c r="B17" s="26" t="s">
        <v>104</v>
      </c>
      <c r="C17" s="26">
        <v>992</v>
      </c>
      <c r="D17" s="84"/>
      <c r="E17" s="84"/>
      <c r="F17" s="26"/>
      <c r="G17" s="28"/>
      <c r="H17" s="120">
        <f>H18+H70+H76+H95+H117+H152+H165</f>
        <v>47939</v>
      </c>
      <c r="I17" s="120">
        <f>I18+I70+I76+I95+I117+I152+I165</f>
        <v>25091.200000000004</v>
      </c>
      <c r="J17" s="134">
        <f t="shared" si="0"/>
        <v>52.339848557541885</v>
      </c>
    </row>
    <row r="18" spans="1:10" x14ac:dyDescent="0.25">
      <c r="A18" s="69"/>
      <c r="B18" s="68" t="s">
        <v>37</v>
      </c>
      <c r="C18" s="68">
        <v>992</v>
      </c>
      <c r="D18" s="86" t="s">
        <v>233</v>
      </c>
      <c r="E18" s="86"/>
      <c r="F18" s="68"/>
      <c r="G18" s="146"/>
      <c r="H18" s="121">
        <f>H19+H24+H41+H46+H35</f>
        <v>9610</v>
      </c>
      <c r="I18" s="121">
        <f>I19+I24+I41+I46+I35</f>
        <v>6495.5999999999995</v>
      </c>
      <c r="J18" s="136">
        <f t="shared" si="0"/>
        <v>67.592091571279923</v>
      </c>
    </row>
    <row r="19" spans="1:10" ht="39.75" customHeight="1" x14ac:dyDescent="0.25">
      <c r="A19" s="76"/>
      <c r="B19" s="76" t="s">
        <v>105</v>
      </c>
      <c r="C19" s="76">
        <v>992</v>
      </c>
      <c r="D19" s="87" t="s">
        <v>233</v>
      </c>
      <c r="E19" s="87" t="s">
        <v>234</v>
      </c>
      <c r="F19" s="76"/>
      <c r="G19" s="76"/>
      <c r="H19" s="122">
        <f t="shared" ref="H19:I22" si="2">H20</f>
        <v>773.5</v>
      </c>
      <c r="I19" s="133">
        <f t="shared" si="2"/>
        <v>514.79999999999995</v>
      </c>
      <c r="J19" s="134">
        <f t="shared" si="0"/>
        <v>66.554621848739487</v>
      </c>
    </row>
    <row r="20" spans="1:10" ht="36.75" x14ac:dyDescent="0.25">
      <c r="A20" s="76"/>
      <c r="B20" s="79" t="s">
        <v>106</v>
      </c>
      <c r="C20" s="79">
        <v>992</v>
      </c>
      <c r="D20" s="87" t="s">
        <v>233</v>
      </c>
      <c r="E20" s="87" t="s">
        <v>234</v>
      </c>
      <c r="F20" s="79" t="s">
        <v>107</v>
      </c>
      <c r="G20" s="76"/>
      <c r="H20" s="122">
        <f t="shared" si="2"/>
        <v>773.5</v>
      </c>
      <c r="I20" s="133">
        <f t="shared" si="2"/>
        <v>514.79999999999995</v>
      </c>
      <c r="J20" s="134">
        <f t="shared" si="0"/>
        <v>66.554621848739487</v>
      </c>
    </row>
    <row r="21" spans="1:10" ht="37.5" thickBot="1" x14ac:dyDescent="0.3">
      <c r="A21" s="50"/>
      <c r="B21" s="52" t="s">
        <v>108</v>
      </c>
      <c r="C21" s="52">
        <v>992</v>
      </c>
      <c r="D21" s="87" t="s">
        <v>233</v>
      </c>
      <c r="E21" s="87" t="s">
        <v>234</v>
      </c>
      <c r="F21" s="52" t="s">
        <v>109</v>
      </c>
      <c r="G21" s="28"/>
      <c r="H21" s="120">
        <f t="shared" si="2"/>
        <v>773.5</v>
      </c>
      <c r="I21" s="133">
        <f t="shared" si="2"/>
        <v>514.79999999999995</v>
      </c>
      <c r="J21" s="134">
        <f t="shared" si="0"/>
        <v>66.554621848739487</v>
      </c>
    </row>
    <row r="22" spans="1:10" ht="25.5" thickBot="1" x14ac:dyDescent="0.3">
      <c r="A22" s="50"/>
      <c r="B22" s="52" t="s">
        <v>101</v>
      </c>
      <c r="C22" s="52">
        <v>992</v>
      </c>
      <c r="D22" s="87" t="s">
        <v>233</v>
      </c>
      <c r="E22" s="87" t="s">
        <v>234</v>
      </c>
      <c r="F22" s="52" t="s">
        <v>110</v>
      </c>
      <c r="G22" s="28"/>
      <c r="H22" s="120">
        <f t="shared" si="2"/>
        <v>773.5</v>
      </c>
      <c r="I22" s="133">
        <f t="shared" si="2"/>
        <v>514.79999999999995</v>
      </c>
      <c r="J22" s="134">
        <f t="shared" si="0"/>
        <v>66.554621848739487</v>
      </c>
    </row>
    <row r="23" spans="1:10" ht="25.5" thickBot="1" x14ac:dyDescent="0.3">
      <c r="A23" s="50"/>
      <c r="B23" s="52" t="s">
        <v>111</v>
      </c>
      <c r="C23" s="52">
        <v>992</v>
      </c>
      <c r="D23" s="87" t="s">
        <v>233</v>
      </c>
      <c r="E23" s="87" t="s">
        <v>234</v>
      </c>
      <c r="F23" s="52" t="s">
        <v>110</v>
      </c>
      <c r="G23" s="28">
        <v>120</v>
      </c>
      <c r="H23" s="120">
        <v>773.5</v>
      </c>
      <c r="I23" s="133">
        <v>514.79999999999995</v>
      </c>
      <c r="J23" s="134">
        <f t="shared" si="0"/>
        <v>66.554621848739487</v>
      </c>
    </row>
    <row r="24" spans="1:10" ht="49.5" thickBot="1" x14ac:dyDescent="0.3">
      <c r="A24" s="50"/>
      <c r="B24" s="26" t="s">
        <v>112</v>
      </c>
      <c r="C24" s="26">
        <v>992</v>
      </c>
      <c r="D24" s="87" t="s">
        <v>233</v>
      </c>
      <c r="E24" s="84" t="s">
        <v>236</v>
      </c>
      <c r="F24" s="26"/>
      <c r="G24" s="28"/>
      <c r="H24" s="120">
        <f>H25</f>
        <v>4859.4000000000005</v>
      </c>
      <c r="I24" s="133">
        <f>I25</f>
        <v>3316.4</v>
      </c>
      <c r="J24" s="134">
        <f t="shared" si="0"/>
        <v>68.247108696546888</v>
      </c>
    </row>
    <row r="25" spans="1:10" ht="25.5" thickBot="1" x14ac:dyDescent="0.3">
      <c r="A25" s="50"/>
      <c r="B25" s="52" t="s">
        <v>113</v>
      </c>
      <c r="C25" s="52">
        <v>992</v>
      </c>
      <c r="D25" s="87" t="s">
        <v>233</v>
      </c>
      <c r="E25" s="84" t="s">
        <v>236</v>
      </c>
      <c r="F25" s="52" t="s">
        <v>114</v>
      </c>
      <c r="G25" s="28"/>
      <c r="H25" s="120">
        <f>H26+H32</f>
        <v>4859.4000000000005</v>
      </c>
      <c r="I25" s="120">
        <f>I26+I32</f>
        <v>3316.4</v>
      </c>
      <c r="J25" s="134">
        <f t="shared" si="0"/>
        <v>68.247108696546888</v>
      </c>
    </row>
    <row r="26" spans="1:10" ht="25.5" thickBot="1" x14ac:dyDescent="0.3">
      <c r="A26" s="50"/>
      <c r="B26" s="52" t="s">
        <v>115</v>
      </c>
      <c r="C26" s="52">
        <v>992</v>
      </c>
      <c r="D26" s="87" t="s">
        <v>233</v>
      </c>
      <c r="E26" s="84" t="s">
        <v>236</v>
      </c>
      <c r="F26" s="52" t="s">
        <v>116</v>
      </c>
      <c r="G26" s="28"/>
      <c r="H26" s="120">
        <f>H27</f>
        <v>4855.6000000000004</v>
      </c>
      <c r="I26" s="133">
        <f>I27</f>
        <v>3316.4</v>
      </c>
      <c r="J26" s="134">
        <f t="shared" si="0"/>
        <v>68.300518988384539</v>
      </c>
    </row>
    <row r="27" spans="1:10" ht="25.5" thickBot="1" x14ac:dyDescent="0.3">
      <c r="A27" s="50"/>
      <c r="B27" s="52" t="s">
        <v>117</v>
      </c>
      <c r="C27" s="52">
        <v>992</v>
      </c>
      <c r="D27" s="87" t="s">
        <v>233</v>
      </c>
      <c r="E27" s="84" t="s">
        <v>236</v>
      </c>
      <c r="F27" s="52" t="s">
        <v>118</v>
      </c>
      <c r="G27" s="28"/>
      <c r="H27" s="133">
        <f>H28+H29+H31+H30</f>
        <v>4855.6000000000004</v>
      </c>
      <c r="I27" s="133">
        <f>I28+I29+I31+I30</f>
        <v>3316.4</v>
      </c>
      <c r="J27" s="134">
        <f t="shared" si="0"/>
        <v>68.300518988384539</v>
      </c>
    </row>
    <row r="28" spans="1:10" ht="25.5" thickBot="1" x14ac:dyDescent="0.3">
      <c r="A28" s="50"/>
      <c r="B28" s="52" t="s">
        <v>111</v>
      </c>
      <c r="C28" s="52">
        <v>992</v>
      </c>
      <c r="D28" s="87" t="s">
        <v>233</v>
      </c>
      <c r="E28" s="84" t="s">
        <v>236</v>
      </c>
      <c r="F28" s="52" t="s">
        <v>118</v>
      </c>
      <c r="G28" s="28">
        <v>120</v>
      </c>
      <c r="H28" s="120">
        <v>4118.5</v>
      </c>
      <c r="I28" s="133">
        <v>2942.3</v>
      </c>
      <c r="J28" s="134">
        <f t="shared" si="0"/>
        <v>71.441058637853587</v>
      </c>
    </row>
    <row r="29" spans="1:10" ht="25.5" thickBot="1" x14ac:dyDescent="0.3">
      <c r="A29" s="50"/>
      <c r="B29" s="52" t="s">
        <v>119</v>
      </c>
      <c r="C29" s="52">
        <v>992</v>
      </c>
      <c r="D29" s="87" t="s">
        <v>233</v>
      </c>
      <c r="E29" s="84" t="s">
        <v>236</v>
      </c>
      <c r="F29" s="52" t="s">
        <v>118</v>
      </c>
      <c r="G29" s="28">
        <v>240</v>
      </c>
      <c r="H29" s="120">
        <v>511.1</v>
      </c>
      <c r="I29" s="133">
        <v>261.60000000000002</v>
      </c>
      <c r="J29" s="134">
        <f t="shared" si="0"/>
        <v>51.183721385247509</v>
      </c>
    </row>
    <row r="30" spans="1:10" ht="15.75" thickBot="1" x14ac:dyDescent="0.3">
      <c r="A30" s="50"/>
      <c r="B30" s="52" t="s">
        <v>103</v>
      </c>
      <c r="C30" s="52">
        <v>992</v>
      </c>
      <c r="D30" s="87" t="s">
        <v>233</v>
      </c>
      <c r="E30" s="84" t="s">
        <v>236</v>
      </c>
      <c r="F30" s="52" t="s">
        <v>118</v>
      </c>
      <c r="G30" s="28">
        <v>540</v>
      </c>
      <c r="H30" s="120">
        <v>9.4</v>
      </c>
      <c r="I30" s="133">
        <v>7</v>
      </c>
      <c r="J30" s="134">
        <f t="shared" si="0"/>
        <v>74.468085106382972</v>
      </c>
    </row>
    <row r="31" spans="1:10" ht="15.75" thickBot="1" x14ac:dyDescent="0.3">
      <c r="A31" s="50"/>
      <c r="B31" s="52" t="s">
        <v>120</v>
      </c>
      <c r="C31" s="52">
        <v>992</v>
      </c>
      <c r="D31" s="87" t="s">
        <v>233</v>
      </c>
      <c r="E31" s="84" t="s">
        <v>236</v>
      </c>
      <c r="F31" s="52" t="s">
        <v>118</v>
      </c>
      <c r="G31" s="28">
        <v>850</v>
      </c>
      <c r="H31" s="120">
        <v>216.6</v>
      </c>
      <c r="I31" s="133">
        <v>105.5</v>
      </c>
      <c r="J31" s="134">
        <f t="shared" si="0"/>
        <v>48.707294552169898</v>
      </c>
    </row>
    <row r="32" spans="1:10" ht="37.5" thickBot="1" x14ac:dyDescent="0.3">
      <c r="A32" s="50"/>
      <c r="B32" s="52" t="s">
        <v>121</v>
      </c>
      <c r="C32" s="57">
        <v>992</v>
      </c>
      <c r="D32" s="87" t="s">
        <v>233</v>
      </c>
      <c r="E32" s="84" t="s">
        <v>236</v>
      </c>
      <c r="F32" s="52" t="s">
        <v>122</v>
      </c>
      <c r="G32" s="28"/>
      <c r="H32" s="120">
        <f>H33</f>
        <v>3.8</v>
      </c>
      <c r="I32" s="133">
        <f>I33</f>
        <v>0</v>
      </c>
      <c r="J32" s="134">
        <f t="shared" si="0"/>
        <v>0</v>
      </c>
    </row>
    <row r="33" spans="1:10" ht="37.5" thickBot="1" x14ac:dyDescent="0.3">
      <c r="A33" s="50"/>
      <c r="B33" s="52" t="s">
        <v>123</v>
      </c>
      <c r="C33" s="57">
        <v>992</v>
      </c>
      <c r="D33" s="87" t="s">
        <v>233</v>
      </c>
      <c r="E33" s="84" t="s">
        <v>236</v>
      </c>
      <c r="F33" s="52" t="s">
        <v>124</v>
      </c>
      <c r="G33" s="28"/>
      <c r="H33" s="120">
        <f>H34</f>
        <v>3.8</v>
      </c>
      <c r="I33" s="133">
        <f>I34</f>
        <v>0</v>
      </c>
      <c r="J33" s="134">
        <f t="shared" si="0"/>
        <v>0</v>
      </c>
    </row>
    <row r="34" spans="1:10" ht="25.5" thickBot="1" x14ac:dyDescent="0.3">
      <c r="A34" s="50"/>
      <c r="B34" s="52" t="s">
        <v>119</v>
      </c>
      <c r="C34" s="57">
        <v>992</v>
      </c>
      <c r="D34" s="87" t="s">
        <v>233</v>
      </c>
      <c r="E34" s="84" t="s">
        <v>236</v>
      </c>
      <c r="F34" s="52" t="s">
        <v>124</v>
      </c>
      <c r="G34" s="28">
        <v>240</v>
      </c>
      <c r="H34" s="120">
        <v>3.8</v>
      </c>
      <c r="I34" s="133">
        <v>0</v>
      </c>
      <c r="J34" s="134">
        <f t="shared" si="0"/>
        <v>0</v>
      </c>
    </row>
    <row r="35" spans="1:10" ht="24.75" thickBot="1" x14ac:dyDescent="0.3">
      <c r="A35" s="50"/>
      <c r="B35" s="139" t="s">
        <v>282</v>
      </c>
      <c r="C35" s="57">
        <v>992</v>
      </c>
      <c r="D35" s="87" t="s">
        <v>233</v>
      </c>
      <c r="E35" s="84" t="s">
        <v>238</v>
      </c>
      <c r="F35" s="52"/>
      <c r="G35" s="28"/>
      <c r="H35" s="120">
        <f t="shared" ref="H35:I39" si="3">H36</f>
        <v>269</v>
      </c>
      <c r="I35" s="120">
        <f t="shared" si="3"/>
        <v>269</v>
      </c>
      <c r="J35" s="134">
        <f t="shared" si="0"/>
        <v>100</v>
      </c>
    </row>
    <row r="36" spans="1:10" ht="24.75" thickBot="1" x14ac:dyDescent="0.3">
      <c r="A36" s="50"/>
      <c r="B36" s="140" t="s">
        <v>113</v>
      </c>
      <c r="C36" s="57">
        <v>992</v>
      </c>
      <c r="D36" s="87" t="s">
        <v>233</v>
      </c>
      <c r="E36" s="84" t="s">
        <v>238</v>
      </c>
      <c r="F36" s="52" t="s">
        <v>114</v>
      </c>
      <c r="G36" s="28"/>
      <c r="H36" s="120">
        <f t="shared" si="3"/>
        <v>269</v>
      </c>
      <c r="I36" s="120">
        <f t="shared" si="3"/>
        <v>269</v>
      </c>
      <c r="J36" s="134">
        <f t="shared" si="0"/>
        <v>100</v>
      </c>
    </row>
    <row r="37" spans="1:10" ht="36.75" thickBot="1" x14ac:dyDescent="0.3">
      <c r="A37" s="50"/>
      <c r="B37" s="140" t="s">
        <v>287</v>
      </c>
      <c r="C37" s="57">
        <v>992</v>
      </c>
      <c r="D37" s="87" t="s">
        <v>233</v>
      </c>
      <c r="E37" s="84" t="s">
        <v>238</v>
      </c>
      <c r="F37" s="52" t="s">
        <v>284</v>
      </c>
      <c r="G37" s="28"/>
      <c r="H37" s="120">
        <f t="shared" si="3"/>
        <v>269</v>
      </c>
      <c r="I37" s="120">
        <f t="shared" si="3"/>
        <v>269</v>
      </c>
      <c r="J37" s="134">
        <f t="shared" si="0"/>
        <v>100</v>
      </c>
    </row>
    <row r="38" spans="1:10" ht="84.75" thickBot="1" x14ac:dyDescent="0.3">
      <c r="A38" s="50"/>
      <c r="B38" s="140" t="s">
        <v>288</v>
      </c>
      <c r="C38" s="57">
        <v>992</v>
      </c>
      <c r="D38" s="87" t="s">
        <v>233</v>
      </c>
      <c r="E38" s="84" t="s">
        <v>238</v>
      </c>
      <c r="F38" s="52" t="s">
        <v>285</v>
      </c>
      <c r="G38" s="28"/>
      <c r="H38" s="120">
        <f t="shared" si="3"/>
        <v>269</v>
      </c>
      <c r="I38" s="120">
        <f t="shared" si="3"/>
        <v>269</v>
      </c>
      <c r="J38" s="134">
        <f t="shared" si="0"/>
        <v>100</v>
      </c>
    </row>
    <row r="39" spans="1:10" ht="24.75" thickBot="1" x14ac:dyDescent="0.3">
      <c r="A39" s="50"/>
      <c r="B39" s="140" t="s">
        <v>289</v>
      </c>
      <c r="C39" s="57">
        <v>992</v>
      </c>
      <c r="D39" s="87" t="s">
        <v>233</v>
      </c>
      <c r="E39" s="84" t="s">
        <v>238</v>
      </c>
      <c r="F39" s="52" t="s">
        <v>286</v>
      </c>
      <c r="G39" s="28"/>
      <c r="H39" s="120">
        <f t="shared" si="3"/>
        <v>269</v>
      </c>
      <c r="I39" s="120">
        <f t="shared" si="3"/>
        <v>269</v>
      </c>
      <c r="J39" s="134">
        <f t="shared" si="0"/>
        <v>100</v>
      </c>
    </row>
    <row r="40" spans="1:10" ht="24.75" thickBot="1" x14ac:dyDescent="0.3">
      <c r="A40" s="50"/>
      <c r="B40" s="140" t="s">
        <v>119</v>
      </c>
      <c r="C40" s="57">
        <v>992</v>
      </c>
      <c r="D40" s="87" t="s">
        <v>233</v>
      </c>
      <c r="E40" s="84" t="s">
        <v>238</v>
      </c>
      <c r="F40" s="52" t="s">
        <v>286</v>
      </c>
      <c r="G40" s="28">
        <v>240</v>
      </c>
      <c r="H40" s="120">
        <v>269</v>
      </c>
      <c r="I40" s="133">
        <v>269</v>
      </c>
      <c r="J40" s="134">
        <f t="shared" si="0"/>
        <v>100</v>
      </c>
    </row>
    <row r="41" spans="1:10" ht="15.75" thickBot="1" x14ac:dyDescent="0.3">
      <c r="A41" s="50"/>
      <c r="B41" s="56" t="s">
        <v>125</v>
      </c>
      <c r="C41" s="56">
        <v>992</v>
      </c>
      <c r="D41" s="87" t="s">
        <v>233</v>
      </c>
      <c r="E41" s="88">
        <v>11</v>
      </c>
      <c r="F41" s="56"/>
      <c r="G41" s="12"/>
      <c r="H41" s="120">
        <f t="shared" ref="H41:I44" si="4">H42</f>
        <v>40</v>
      </c>
      <c r="I41" s="133">
        <f t="shared" si="4"/>
        <v>0</v>
      </c>
      <c r="J41" s="134">
        <f t="shared" si="0"/>
        <v>0</v>
      </c>
    </row>
    <row r="42" spans="1:10" ht="25.5" thickBot="1" x14ac:dyDescent="0.3">
      <c r="A42" s="58"/>
      <c r="B42" s="59" t="s">
        <v>126</v>
      </c>
      <c r="C42" s="60">
        <v>992</v>
      </c>
      <c r="D42" s="87" t="s">
        <v>233</v>
      </c>
      <c r="E42" s="89">
        <v>11</v>
      </c>
      <c r="F42" s="61" t="s">
        <v>114</v>
      </c>
      <c r="G42" s="62"/>
      <c r="H42" s="120">
        <f t="shared" si="4"/>
        <v>40</v>
      </c>
      <c r="I42" s="133">
        <f t="shared" si="4"/>
        <v>0</v>
      </c>
      <c r="J42" s="134">
        <f t="shared" si="0"/>
        <v>0</v>
      </c>
    </row>
    <row r="43" spans="1:10" ht="25.5" thickBot="1" x14ac:dyDescent="0.3">
      <c r="A43" s="63"/>
      <c r="B43" s="64" t="s">
        <v>127</v>
      </c>
      <c r="C43" s="57">
        <v>992</v>
      </c>
      <c r="D43" s="87" t="s">
        <v>233</v>
      </c>
      <c r="E43" s="85">
        <v>11</v>
      </c>
      <c r="F43" s="52" t="s">
        <v>128</v>
      </c>
      <c r="G43" s="28"/>
      <c r="H43" s="120">
        <f t="shared" si="4"/>
        <v>40</v>
      </c>
      <c r="I43" s="133">
        <f t="shared" si="4"/>
        <v>0</v>
      </c>
      <c r="J43" s="134">
        <f t="shared" si="0"/>
        <v>0</v>
      </c>
    </row>
    <row r="44" spans="1:10" ht="25.5" thickBot="1" x14ac:dyDescent="0.3">
      <c r="A44" s="50"/>
      <c r="B44" s="52" t="s">
        <v>129</v>
      </c>
      <c r="C44" s="57">
        <v>992</v>
      </c>
      <c r="D44" s="87" t="s">
        <v>233</v>
      </c>
      <c r="E44" s="85">
        <v>11</v>
      </c>
      <c r="F44" s="52" t="s">
        <v>130</v>
      </c>
      <c r="G44" s="28"/>
      <c r="H44" s="120">
        <f t="shared" si="4"/>
        <v>40</v>
      </c>
      <c r="I44" s="133">
        <f t="shared" si="4"/>
        <v>0</v>
      </c>
      <c r="J44" s="134">
        <f t="shared" si="0"/>
        <v>0</v>
      </c>
    </row>
    <row r="45" spans="1:10" ht="15.75" thickBot="1" x14ac:dyDescent="0.3">
      <c r="A45" s="50"/>
      <c r="B45" s="52" t="s">
        <v>131</v>
      </c>
      <c r="C45" s="57">
        <v>992</v>
      </c>
      <c r="D45" s="87" t="s">
        <v>233</v>
      </c>
      <c r="E45" s="85">
        <v>11</v>
      </c>
      <c r="F45" s="52" t="s">
        <v>130</v>
      </c>
      <c r="G45" s="28">
        <v>870</v>
      </c>
      <c r="H45" s="120">
        <v>40</v>
      </c>
      <c r="I45" s="133">
        <v>0</v>
      </c>
      <c r="J45" s="134">
        <f t="shared" si="0"/>
        <v>0</v>
      </c>
    </row>
    <row r="46" spans="1:10" ht="15.75" thickBot="1" x14ac:dyDescent="0.3">
      <c r="A46" s="50"/>
      <c r="B46" s="26" t="s">
        <v>42</v>
      </c>
      <c r="C46" s="26">
        <v>992</v>
      </c>
      <c r="D46" s="87" t="s">
        <v>233</v>
      </c>
      <c r="E46" s="84">
        <v>13</v>
      </c>
      <c r="F46" s="26"/>
      <c r="G46" s="28"/>
      <c r="H46" s="120">
        <f>H47</f>
        <v>3668.1</v>
      </c>
      <c r="I46" s="120">
        <f>I47</f>
        <v>2395.3999999999996</v>
      </c>
      <c r="J46" s="134">
        <f t="shared" si="0"/>
        <v>65.303563152585795</v>
      </c>
    </row>
    <row r="47" spans="1:10" ht="25.5" thickBot="1" x14ac:dyDescent="0.3">
      <c r="A47" s="50"/>
      <c r="B47" s="52" t="s">
        <v>113</v>
      </c>
      <c r="C47" s="52">
        <v>992</v>
      </c>
      <c r="D47" s="87" t="s">
        <v>233</v>
      </c>
      <c r="E47" s="85">
        <v>13</v>
      </c>
      <c r="F47" s="52" t="s">
        <v>114</v>
      </c>
      <c r="G47" s="28"/>
      <c r="H47" s="120">
        <f>H48+H53+H57</f>
        <v>3668.1</v>
      </c>
      <c r="I47" s="120">
        <f>I48+I53+I57</f>
        <v>2395.3999999999996</v>
      </c>
      <c r="J47" s="134">
        <f t="shared" si="0"/>
        <v>65.303563152585795</v>
      </c>
    </row>
    <row r="48" spans="1:10" ht="25.5" thickBot="1" x14ac:dyDescent="0.3">
      <c r="A48" s="50"/>
      <c r="B48" s="52" t="s">
        <v>132</v>
      </c>
      <c r="C48" s="52">
        <v>992</v>
      </c>
      <c r="D48" s="87" t="s">
        <v>233</v>
      </c>
      <c r="E48" s="85">
        <v>13</v>
      </c>
      <c r="F48" s="52" t="s">
        <v>133</v>
      </c>
      <c r="G48" s="28"/>
      <c r="H48" s="120">
        <f>H49</f>
        <v>2593.6</v>
      </c>
      <c r="I48" s="133">
        <f>I49</f>
        <v>1684.3</v>
      </c>
      <c r="J48" s="134">
        <f t="shared" si="0"/>
        <v>64.940623072177672</v>
      </c>
    </row>
    <row r="49" spans="1:10" ht="25.5" thickBot="1" x14ac:dyDescent="0.3">
      <c r="A49" s="50"/>
      <c r="B49" s="52" t="s">
        <v>134</v>
      </c>
      <c r="C49" s="52">
        <v>992</v>
      </c>
      <c r="D49" s="87" t="s">
        <v>233</v>
      </c>
      <c r="E49" s="85">
        <v>13</v>
      </c>
      <c r="F49" s="52" t="s">
        <v>135</v>
      </c>
      <c r="G49" s="28"/>
      <c r="H49" s="133">
        <f>H50+H51+H52</f>
        <v>2593.6</v>
      </c>
      <c r="I49" s="133">
        <f>I50+I51+I52</f>
        <v>1684.3</v>
      </c>
      <c r="J49" s="134">
        <f t="shared" si="0"/>
        <v>64.940623072177672</v>
      </c>
    </row>
    <row r="50" spans="1:10" ht="25.5" thickBot="1" x14ac:dyDescent="0.3">
      <c r="A50" s="50"/>
      <c r="B50" s="52" t="s">
        <v>136</v>
      </c>
      <c r="C50" s="52">
        <v>992</v>
      </c>
      <c r="D50" s="87" t="s">
        <v>233</v>
      </c>
      <c r="E50" s="85">
        <v>13</v>
      </c>
      <c r="F50" s="52" t="s">
        <v>135</v>
      </c>
      <c r="G50" s="28">
        <v>110</v>
      </c>
      <c r="H50" s="120">
        <v>2241.3000000000002</v>
      </c>
      <c r="I50" s="133">
        <v>1443.5</v>
      </c>
      <c r="J50" s="134">
        <f t="shared" si="0"/>
        <v>64.404586623834376</v>
      </c>
    </row>
    <row r="51" spans="1:10" ht="25.5" thickBot="1" x14ac:dyDescent="0.3">
      <c r="A51" s="50"/>
      <c r="B51" s="52" t="s">
        <v>119</v>
      </c>
      <c r="C51" s="52">
        <v>992</v>
      </c>
      <c r="D51" s="87" t="s">
        <v>233</v>
      </c>
      <c r="E51" s="85">
        <v>13</v>
      </c>
      <c r="F51" s="52" t="s">
        <v>135</v>
      </c>
      <c r="G51" s="28">
        <v>240</v>
      </c>
      <c r="H51" s="120">
        <v>340.2</v>
      </c>
      <c r="I51" s="133">
        <v>240.8</v>
      </c>
      <c r="J51" s="134">
        <f t="shared" si="0"/>
        <v>70.781893004115233</v>
      </c>
    </row>
    <row r="52" spans="1:10" ht="15.75" thickBot="1" x14ac:dyDescent="0.3">
      <c r="A52" s="50"/>
      <c r="B52" s="52" t="s">
        <v>120</v>
      </c>
      <c r="C52" s="52">
        <v>992</v>
      </c>
      <c r="D52" s="87" t="s">
        <v>233</v>
      </c>
      <c r="E52" s="85">
        <v>13</v>
      </c>
      <c r="F52" s="52" t="s">
        <v>135</v>
      </c>
      <c r="G52" s="28">
        <v>850</v>
      </c>
      <c r="H52" s="120">
        <v>12.1</v>
      </c>
      <c r="I52" s="133">
        <v>0</v>
      </c>
      <c r="J52" s="134">
        <f t="shared" si="0"/>
        <v>0</v>
      </c>
    </row>
    <row r="53" spans="1:10" ht="25.5" thickBot="1" x14ac:dyDescent="0.3">
      <c r="A53" s="50"/>
      <c r="B53" s="52" t="s">
        <v>137</v>
      </c>
      <c r="C53" s="52">
        <v>992</v>
      </c>
      <c r="D53" s="87" t="s">
        <v>233</v>
      </c>
      <c r="E53" s="85">
        <v>13</v>
      </c>
      <c r="F53" s="52" t="s">
        <v>138</v>
      </c>
      <c r="G53" s="28"/>
      <c r="H53" s="120">
        <f t="shared" ref="H53:I55" si="5">H54</f>
        <v>150</v>
      </c>
      <c r="I53" s="120">
        <f t="shared" si="5"/>
        <v>117.5</v>
      </c>
      <c r="J53" s="134">
        <f t="shared" si="0"/>
        <v>78.333333333333329</v>
      </c>
    </row>
    <row r="54" spans="1:10" ht="25.5" thickBot="1" x14ac:dyDescent="0.3">
      <c r="A54" s="50"/>
      <c r="B54" s="52" t="s">
        <v>139</v>
      </c>
      <c r="C54" s="52">
        <v>992</v>
      </c>
      <c r="D54" s="87" t="s">
        <v>233</v>
      </c>
      <c r="E54" s="85">
        <v>13</v>
      </c>
      <c r="F54" s="52" t="s">
        <v>140</v>
      </c>
      <c r="G54" s="28"/>
      <c r="H54" s="120">
        <f t="shared" si="5"/>
        <v>150</v>
      </c>
      <c r="I54" s="133">
        <f t="shared" si="5"/>
        <v>117.5</v>
      </c>
      <c r="J54" s="134">
        <f t="shared" si="0"/>
        <v>78.333333333333329</v>
      </c>
    </row>
    <row r="55" spans="1:10" ht="15.75" thickBot="1" x14ac:dyDescent="0.3">
      <c r="A55" s="50"/>
      <c r="B55" s="52" t="s">
        <v>141</v>
      </c>
      <c r="C55" s="52">
        <v>992</v>
      </c>
      <c r="D55" s="87" t="s">
        <v>233</v>
      </c>
      <c r="E55" s="85">
        <v>13</v>
      </c>
      <c r="F55" s="52" t="s">
        <v>142</v>
      </c>
      <c r="G55" s="28"/>
      <c r="H55" s="120">
        <f t="shared" si="5"/>
        <v>150</v>
      </c>
      <c r="I55" s="133">
        <f t="shared" si="5"/>
        <v>117.5</v>
      </c>
      <c r="J55" s="134">
        <f t="shared" si="0"/>
        <v>78.333333333333329</v>
      </c>
    </row>
    <row r="56" spans="1:10" ht="25.5" thickBot="1" x14ac:dyDescent="0.3">
      <c r="A56" s="50"/>
      <c r="B56" s="52" t="s">
        <v>119</v>
      </c>
      <c r="C56" s="52">
        <v>992</v>
      </c>
      <c r="D56" s="87" t="s">
        <v>233</v>
      </c>
      <c r="E56" s="85">
        <v>13</v>
      </c>
      <c r="F56" s="52" t="s">
        <v>142</v>
      </c>
      <c r="G56" s="28">
        <v>240</v>
      </c>
      <c r="H56" s="120">
        <v>150</v>
      </c>
      <c r="I56" s="133">
        <v>117.5</v>
      </c>
      <c r="J56" s="134">
        <f t="shared" si="0"/>
        <v>78.333333333333329</v>
      </c>
    </row>
    <row r="57" spans="1:10" ht="25.5" thickBot="1" x14ac:dyDescent="0.3">
      <c r="A57" s="50"/>
      <c r="B57" s="52" t="s">
        <v>143</v>
      </c>
      <c r="C57" s="52">
        <v>992</v>
      </c>
      <c r="D57" s="87" t="s">
        <v>233</v>
      </c>
      <c r="E57" s="85">
        <v>13</v>
      </c>
      <c r="F57" s="52" t="s">
        <v>144</v>
      </c>
      <c r="G57" s="28"/>
      <c r="H57" s="120">
        <f>+H58+H61+H67+H64</f>
        <v>924.5</v>
      </c>
      <c r="I57" s="120">
        <f>+I58+I61+I67+I64</f>
        <v>593.59999999999991</v>
      </c>
      <c r="J57" s="134">
        <f t="shared" si="0"/>
        <v>64.207679826933472</v>
      </c>
    </row>
    <row r="58" spans="1:10" ht="37.5" thickBot="1" x14ac:dyDescent="0.3">
      <c r="A58" s="50"/>
      <c r="B58" s="52" t="s">
        <v>145</v>
      </c>
      <c r="C58" s="52">
        <v>992</v>
      </c>
      <c r="D58" s="87" t="s">
        <v>233</v>
      </c>
      <c r="E58" s="85">
        <v>13</v>
      </c>
      <c r="F58" s="52" t="s">
        <v>146</v>
      </c>
      <c r="G58" s="28"/>
      <c r="H58" s="120">
        <f>H59</f>
        <v>208.1</v>
      </c>
      <c r="I58" s="133">
        <f>I59</f>
        <v>155.9</v>
      </c>
      <c r="J58" s="134">
        <f t="shared" si="0"/>
        <v>74.915905814512257</v>
      </c>
    </row>
    <row r="59" spans="1:10" ht="25.5" thickBot="1" x14ac:dyDescent="0.3">
      <c r="A59" s="50"/>
      <c r="B59" s="52" t="s">
        <v>134</v>
      </c>
      <c r="C59" s="52">
        <v>992</v>
      </c>
      <c r="D59" s="87" t="s">
        <v>233</v>
      </c>
      <c r="E59" s="85">
        <v>13</v>
      </c>
      <c r="F59" s="52" t="s">
        <v>147</v>
      </c>
      <c r="G59" s="28"/>
      <c r="H59" s="120">
        <f>H60</f>
        <v>208.1</v>
      </c>
      <c r="I59" s="133">
        <f>I60</f>
        <v>155.9</v>
      </c>
      <c r="J59" s="134">
        <f t="shared" si="0"/>
        <v>74.915905814512257</v>
      </c>
    </row>
    <row r="60" spans="1:10" ht="15.75" thickBot="1" x14ac:dyDescent="0.3">
      <c r="A60" s="50"/>
      <c r="B60" s="52" t="s">
        <v>103</v>
      </c>
      <c r="C60" s="52">
        <v>992</v>
      </c>
      <c r="D60" s="87" t="s">
        <v>233</v>
      </c>
      <c r="E60" s="85">
        <v>13</v>
      </c>
      <c r="F60" s="52" t="s">
        <v>147</v>
      </c>
      <c r="G60" s="28">
        <v>540</v>
      </c>
      <c r="H60" s="120">
        <v>208.1</v>
      </c>
      <c r="I60" s="133">
        <v>155.9</v>
      </c>
      <c r="J60" s="134">
        <f t="shared" si="0"/>
        <v>74.915905814512257</v>
      </c>
    </row>
    <row r="61" spans="1:10" ht="49.5" thickBot="1" x14ac:dyDescent="0.3">
      <c r="A61" s="50"/>
      <c r="B61" s="26" t="s">
        <v>305</v>
      </c>
      <c r="C61" s="26">
        <v>992</v>
      </c>
      <c r="D61" s="87" t="s">
        <v>233</v>
      </c>
      <c r="E61" s="84">
        <v>13</v>
      </c>
      <c r="F61" s="26" t="s">
        <v>148</v>
      </c>
      <c r="G61" s="28"/>
      <c r="H61" s="120">
        <f>H62</f>
        <v>172.3</v>
      </c>
      <c r="I61" s="133">
        <f>I62</f>
        <v>66.599999999999994</v>
      </c>
      <c r="J61" s="134">
        <f t="shared" si="0"/>
        <v>38.653511317469523</v>
      </c>
    </row>
    <row r="62" spans="1:10" ht="15.75" thickBot="1" x14ac:dyDescent="0.3">
      <c r="A62" s="50"/>
      <c r="B62" s="26" t="s">
        <v>149</v>
      </c>
      <c r="C62" s="26">
        <v>992</v>
      </c>
      <c r="D62" s="87" t="s">
        <v>233</v>
      </c>
      <c r="E62" s="84">
        <v>13</v>
      </c>
      <c r="F62" s="26" t="s">
        <v>150</v>
      </c>
      <c r="G62" s="28"/>
      <c r="H62" s="120">
        <f>H63</f>
        <v>172.3</v>
      </c>
      <c r="I62" s="133">
        <f>I63</f>
        <v>66.599999999999994</v>
      </c>
      <c r="J62" s="134">
        <f t="shared" si="0"/>
        <v>38.653511317469523</v>
      </c>
    </row>
    <row r="63" spans="1:10" ht="25.5" thickBot="1" x14ac:dyDescent="0.3">
      <c r="A63" s="50"/>
      <c r="B63" s="26" t="s">
        <v>119</v>
      </c>
      <c r="C63" s="26">
        <v>992</v>
      </c>
      <c r="D63" s="87" t="s">
        <v>233</v>
      </c>
      <c r="E63" s="84">
        <v>13</v>
      </c>
      <c r="F63" s="26" t="s">
        <v>150</v>
      </c>
      <c r="G63" s="28">
        <v>240</v>
      </c>
      <c r="H63" s="120">
        <v>172.3</v>
      </c>
      <c r="I63" s="133">
        <v>66.599999999999994</v>
      </c>
      <c r="J63" s="134">
        <f t="shared" si="0"/>
        <v>38.653511317469523</v>
      </c>
    </row>
    <row r="64" spans="1:10" ht="25.5" thickBot="1" x14ac:dyDescent="0.3">
      <c r="A64" s="50"/>
      <c r="B64" s="26" t="s">
        <v>306</v>
      </c>
      <c r="C64" s="26">
        <v>992</v>
      </c>
      <c r="D64" s="87" t="s">
        <v>233</v>
      </c>
      <c r="E64" s="84">
        <v>13</v>
      </c>
      <c r="F64" s="26" t="s">
        <v>307</v>
      </c>
      <c r="G64" s="28"/>
      <c r="H64" s="120">
        <f>H65</f>
        <v>535.79999999999995</v>
      </c>
      <c r="I64" s="133">
        <f>I65</f>
        <v>362.9</v>
      </c>
      <c r="J64" s="134">
        <f t="shared" si="0"/>
        <v>67.730496453900713</v>
      </c>
    </row>
    <row r="65" spans="1:10" ht="15.75" thickBot="1" x14ac:dyDescent="0.3">
      <c r="A65" s="50"/>
      <c r="B65" s="26" t="s">
        <v>141</v>
      </c>
      <c r="C65" s="26">
        <v>992</v>
      </c>
      <c r="D65" s="87" t="s">
        <v>233</v>
      </c>
      <c r="E65" s="84">
        <v>13</v>
      </c>
      <c r="F65" s="26" t="s">
        <v>308</v>
      </c>
      <c r="G65" s="28"/>
      <c r="H65" s="120">
        <f>H66</f>
        <v>535.79999999999995</v>
      </c>
      <c r="I65" s="133">
        <f>I66</f>
        <v>362.9</v>
      </c>
      <c r="J65" s="134">
        <f t="shared" si="0"/>
        <v>67.730496453900713</v>
      </c>
    </row>
    <row r="66" spans="1:10" ht="25.5" thickBot="1" x14ac:dyDescent="0.3">
      <c r="A66" s="50"/>
      <c r="B66" s="26" t="s">
        <v>119</v>
      </c>
      <c r="C66" s="26">
        <v>992</v>
      </c>
      <c r="D66" s="87" t="s">
        <v>233</v>
      </c>
      <c r="E66" s="84">
        <v>13</v>
      </c>
      <c r="F66" s="26" t="s">
        <v>308</v>
      </c>
      <c r="G66" s="28">
        <v>240</v>
      </c>
      <c r="H66" s="120">
        <v>535.79999999999995</v>
      </c>
      <c r="I66" s="133">
        <v>362.9</v>
      </c>
      <c r="J66" s="134">
        <f t="shared" si="0"/>
        <v>67.730496453900713</v>
      </c>
    </row>
    <row r="67" spans="1:10" ht="15.75" thickBot="1" x14ac:dyDescent="0.3">
      <c r="A67" s="50"/>
      <c r="B67" s="52" t="s">
        <v>278</v>
      </c>
      <c r="C67" s="52">
        <v>992</v>
      </c>
      <c r="D67" s="87" t="s">
        <v>233</v>
      </c>
      <c r="E67" s="85">
        <v>13</v>
      </c>
      <c r="F67" s="26" t="s">
        <v>309</v>
      </c>
      <c r="G67" s="28"/>
      <c r="H67" s="120">
        <f>H68</f>
        <v>8.3000000000000007</v>
      </c>
      <c r="I67" s="133">
        <f>I68</f>
        <v>8.1999999999999993</v>
      </c>
      <c r="J67" s="134">
        <f t="shared" si="0"/>
        <v>98.795180722891544</v>
      </c>
    </row>
    <row r="68" spans="1:10" ht="15.75" thickBot="1" x14ac:dyDescent="0.3">
      <c r="A68" s="49"/>
      <c r="B68" s="52" t="s">
        <v>278</v>
      </c>
      <c r="C68" s="52">
        <v>992</v>
      </c>
      <c r="D68" s="87" t="s">
        <v>233</v>
      </c>
      <c r="E68" s="85">
        <v>13</v>
      </c>
      <c r="F68" s="52" t="s">
        <v>310</v>
      </c>
      <c r="G68" s="51"/>
      <c r="H68" s="120">
        <f>H69</f>
        <v>8.3000000000000007</v>
      </c>
      <c r="I68" s="133">
        <f>I69</f>
        <v>8.1999999999999993</v>
      </c>
      <c r="J68" s="134">
        <f t="shared" si="0"/>
        <v>98.795180722891544</v>
      </c>
    </row>
    <row r="69" spans="1:10" ht="25.5" thickBot="1" x14ac:dyDescent="0.3">
      <c r="A69" s="49"/>
      <c r="B69" s="52" t="s">
        <v>119</v>
      </c>
      <c r="C69" s="52">
        <v>992</v>
      </c>
      <c r="D69" s="87" t="s">
        <v>233</v>
      </c>
      <c r="E69" s="85">
        <v>13</v>
      </c>
      <c r="F69" s="52" t="s">
        <v>310</v>
      </c>
      <c r="G69" s="28">
        <v>240</v>
      </c>
      <c r="H69" s="120">
        <v>8.3000000000000007</v>
      </c>
      <c r="I69" s="133">
        <v>8.1999999999999993</v>
      </c>
      <c r="J69" s="134">
        <f t="shared" si="0"/>
        <v>98.795180722891544</v>
      </c>
    </row>
    <row r="70" spans="1:10" ht="15.75" thickBot="1" x14ac:dyDescent="0.3">
      <c r="A70" s="53" t="s">
        <v>68</v>
      </c>
      <c r="B70" s="25" t="s">
        <v>43</v>
      </c>
      <c r="C70" s="25">
        <v>992</v>
      </c>
      <c r="D70" s="90" t="s">
        <v>234</v>
      </c>
      <c r="E70" s="90"/>
      <c r="F70" s="25"/>
      <c r="G70" s="27"/>
      <c r="H70" s="123">
        <f t="shared" ref="H70:I73" si="6">H71</f>
        <v>221.7</v>
      </c>
      <c r="I70" s="135">
        <f t="shared" si="6"/>
        <v>133.1</v>
      </c>
      <c r="J70" s="136">
        <f t="shared" si="0"/>
        <v>60.036084799278306</v>
      </c>
    </row>
    <row r="71" spans="1:10" ht="25.5" thickBot="1" x14ac:dyDescent="0.3">
      <c r="A71" s="50"/>
      <c r="B71" s="52" t="s">
        <v>44</v>
      </c>
      <c r="C71" s="52">
        <v>992</v>
      </c>
      <c r="D71" s="85" t="s">
        <v>234</v>
      </c>
      <c r="E71" s="85" t="s">
        <v>235</v>
      </c>
      <c r="F71" s="52"/>
      <c r="G71" s="28"/>
      <c r="H71" s="120">
        <f t="shared" si="6"/>
        <v>221.7</v>
      </c>
      <c r="I71" s="133">
        <f t="shared" si="6"/>
        <v>133.1</v>
      </c>
      <c r="J71" s="134">
        <f t="shared" si="0"/>
        <v>60.036084799278306</v>
      </c>
    </row>
    <row r="72" spans="1:10" ht="25.5" thickBot="1" x14ac:dyDescent="0.3">
      <c r="A72" s="50"/>
      <c r="B72" s="52" t="s">
        <v>151</v>
      </c>
      <c r="C72" s="52">
        <v>992</v>
      </c>
      <c r="D72" s="85" t="s">
        <v>234</v>
      </c>
      <c r="E72" s="85" t="s">
        <v>235</v>
      </c>
      <c r="F72" s="52" t="s">
        <v>114</v>
      </c>
      <c r="G72" s="28"/>
      <c r="H72" s="120">
        <f t="shared" si="6"/>
        <v>221.7</v>
      </c>
      <c r="I72" s="133">
        <f t="shared" si="6"/>
        <v>133.1</v>
      </c>
      <c r="J72" s="134">
        <f t="shared" si="0"/>
        <v>60.036084799278306</v>
      </c>
    </row>
    <row r="73" spans="1:10" ht="37.5" thickBot="1" x14ac:dyDescent="0.3">
      <c r="A73" s="50"/>
      <c r="B73" s="52" t="s">
        <v>121</v>
      </c>
      <c r="C73" s="52">
        <v>992</v>
      </c>
      <c r="D73" s="85" t="s">
        <v>234</v>
      </c>
      <c r="E73" s="85" t="s">
        <v>235</v>
      </c>
      <c r="F73" s="52" t="s">
        <v>122</v>
      </c>
      <c r="G73" s="28"/>
      <c r="H73" s="120">
        <f t="shared" si="6"/>
        <v>221.7</v>
      </c>
      <c r="I73" s="133">
        <f t="shared" si="6"/>
        <v>133.1</v>
      </c>
      <c r="J73" s="134">
        <f t="shared" si="0"/>
        <v>60.036084799278306</v>
      </c>
    </row>
    <row r="74" spans="1:10" ht="37.5" thickBot="1" x14ac:dyDescent="0.3">
      <c r="A74" s="50"/>
      <c r="B74" s="52" t="s">
        <v>152</v>
      </c>
      <c r="C74" s="52">
        <v>992</v>
      </c>
      <c r="D74" s="85" t="s">
        <v>234</v>
      </c>
      <c r="E74" s="85" t="s">
        <v>235</v>
      </c>
      <c r="F74" s="52" t="s">
        <v>153</v>
      </c>
      <c r="G74" s="28"/>
      <c r="H74" s="120">
        <f>H75</f>
        <v>221.7</v>
      </c>
      <c r="I74" s="133">
        <f>I75</f>
        <v>133.1</v>
      </c>
      <c r="J74" s="134">
        <f t="shared" si="0"/>
        <v>60.036084799278306</v>
      </c>
    </row>
    <row r="75" spans="1:10" ht="25.5" thickBot="1" x14ac:dyDescent="0.3">
      <c r="A75" s="55"/>
      <c r="B75" s="65" t="s">
        <v>111</v>
      </c>
      <c r="C75" s="65">
        <v>992</v>
      </c>
      <c r="D75" s="85" t="s">
        <v>234</v>
      </c>
      <c r="E75" s="85" t="s">
        <v>235</v>
      </c>
      <c r="F75" s="52" t="s">
        <v>153</v>
      </c>
      <c r="G75" s="54">
        <v>120</v>
      </c>
      <c r="H75" s="120">
        <v>221.7</v>
      </c>
      <c r="I75" s="133">
        <v>133.1</v>
      </c>
      <c r="J75" s="134">
        <f t="shared" si="0"/>
        <v>60.036084799278306</v>
      </c>
    </row>
    <row r="76" spans="1:10" ht="27" customHeight="1" x14ac:dyDescent="0.25">
      <c r="A76" s="77" t="s">
        <v>45</v>
      </c>
      <c r="B76" s="77" t="s">
        <v>154</v>
      </c>
      <c r="C76" s="77">
        <v>992</v>
      </c>
      <c r="D76" s="93" t="s">
        <v>235</v>
      </c>
      <c r="E76" s="93"/>
      <c r="F76" s="77"/>
      <c r="G76" s="77"/>
      <c r="H76" s="125">
        <f>+H77+H85+H89</f>
        <v>3</v>
      </c>
      <c r="I76" s="125">
        <f>+I77+I85+I89</f>
        <v>0</v>
      </c>
      <c r="J76" s="136">
        <f t="shared" si="0"/>
        <v>0</v>
      </c>
    </row>
    <row r="77" spans="1:10" ht="48.75" x14ac:dyDescent="0.25">
      <c r="A77" s="76"/>
      <c r="B77" s="76" t="s">
        <v>47</v>
      </c>
      <c r="C77" s="76">
        <v>992</v>
      </c>
      <c r="D77" s="87" t="s">
        <v>235</v>
      </c>
      <c r="E77" s="87" t="s">
        <v>240</v>
      </c>
      <c r="F77" s="76"/>
      <c r="G77" s="76"/>
      <c r="H77" s="122">
        <f>H78</f>
        <v>2</v>
      </c>
      <c r="I77" s="133">
        <f>I78</f>
        <v>0</v>
      </c>
      <c r="J77" s="134">
        <f t="shared" si="0"/>
        <v>0</v>
      </c>
    </row>
    <row r="78" spans="1:10" ht="15.75" thickBot="1" x14ac:dyDescent="0.3">
      <c r="A78" s="50"/>
      <c r="B78" s="52" t="s">
        <v>155</v>
      </c>
      <c r="C78" s="52">
        <v>992</v>
      </c>
      <c r="D78" s="87" t="s">
        <v>235</v>
      </c>
      <c r="E78" s="87" t="s">
        <v>240</v>
      </c>
      <c r="F78" s="52" t="s">
        <v>156</v>
      </c>
      <c r="G78" s="28"/>
      <c r="H78" s="120">
        <f>H79</f>
        <v>2</v>
      </c>
      <c r="I78" s="133">
        <f>I79</f>
        <v>0</v>
      </c>
      <c r="J78" s="134">
        <f t="shared" si="0"/>
        <v>0</v>
      </c>
    </row>
    <row r="79" spans="1:10" ht="39" customHeight="1" thickBot="1" x14ac:dyDescent="0.3">
      <c r="A79" s="66"/>
      <c r="B79" s="78" t="s">
        <v>157</v>
      </c>
      <c r="C79" s="78">
        <v>992</v>
      </c>
      <c r="D79" s="87" t="s">
        <v>235</v>
      </c>
      <c r="E79" s="87" t="s">
        <v>240</v>
      </c>
      <c r="F79" s="78" t="s">
        <v>158</v>
      </c>
      <c r="G79" s="66"/>
      <c r="H79" s="133">
        <f>H80+H82</f>
        <v>2</v>
      </c>
      <c r="I79" s="133">
        <f>I80+I82</f>
        <v>0</v>
      </c>
      <c r="J79" s="134">
        <f t="shared" si="0"/>
        <v>0</v>
      </c>
    </row>
    <row r="80" spans="1:10" ht="55.5" customHeight="1" x14ac:dyDescent="0.25">
      <c r="A80" s="66"/>
      <c r="B80" s="78" t="s">
        <v>159</v>
      </c>
      <c r="C80" s="78">
        <v>992</v>
      </c>
      <c r="D80" s="87" t="s">
        <v>235</v>
      </c>
      <c r="E80" s="87" t="s">
        <v>240</v>
      </c>
      <c r="F80" s="78" t="s">
        <v>160</v>
      </c>
      <c r="G80" s="66"/>
      <c r="H80" s="126">
        <f>H81</f>
        <v>1</v>
      </c>
      <c r="I80" s="133">
        <f>I81</f>
        <v>0</v>
      </c>
      <c r="J80" s="134">
        <f t="shared" ref="J80:J151" si="7">I80*100/H80</f>
        <v>0</v>
      </c>
    </row>
    <row r="81" spans="1:10" ht="25.5" customHeight="1" x14ac:dyDescent="0.25">
      <c r="A81" s="76"/>
      <c r="B81" s="79" t="s">
        <v>119</v>
      </c>
      <c r="C81" s="79">
        <v>992</v>
      </c>
      <c r="D81" s="87" t="s">
        <v>235</v>
      </c>
      <c r="E81" s="87" t="s">
        <v>240</v>
      </c>
      <c r="F81" s="79" t="s">
        <v>160</v>
      </c>
      <c r="G81" s="76">
        <v>240</v>
      </c>
      <c r="H81" s="122">
        <v>1</v>
      </c>
      <c r="I81" s="133">
        <v>0</v>
      </c>
      <c r="J81" s="134">
        <f t="shared" si="7"/>
        <v>0</v>
      </c>
    </row>
    <row r="82" spans="1:10" ht="60.75" x14ac:dyDescent="0.25">
      <c r="A82" s="76"/>
      <c r="B82" s="79" t="s">
        <v>161</v>
      </c>
      <c r="C82" s="79">
        <v>992</v>
      </c>
      <c r="D82" s="87" t="s">
        <v>235</v>
      </c>
      <c r="E82" s="87" t="s">
        <v>240</v>
      </c>
      <c r="F82" s="79" t="s">
        <v>162</v>
      </c>
      <c r="G82" s="76"/>
      <c r="H82" s="122">
        <f>H83</f>
        <v>1</v>
      </c>
      <c r="I82" s="133">
        <f>I83</f>
        <v>0</v>
      </c>
      <c r="J82" s="134">
        <f t="shared" si="7"/>
        <v>0</v>
      </c>
    </row>
    <row r="83" spans="1:10" ht="37.5" thickBot="1" x14ac:dyDescent="0.3">
      <c r="A83" s="50"/>
      <c r="B83" s="52" t="s">
        <v>163</v>
      </c>
      <c r="C83" s="52">
        <v>992</v>
      </c>
      <c r="D83" s="87" t="s">
        <v>235</v>
      </c>
      <c r="E83" s="87" t="s">
        <v>240</v>
      </c>
      <c r="F83" s="52" t="s">
        <v>164</v>
      </c>
      <c r="G83" s="28"/>
      <c r="H83" s="120">
        <f>H84</f>
        <v>1</v>
      </c>
      <c r="I83" s="133">
        <f>I84</f>
        <v>0</v>
      </c>
      <c r="J83" s="134">
        <f t="shared" si="7"/>
        <v>0</v>
      </c>
    </row>
    <row r="84" spans="1:10" ht="25.5" thickBot="1" x14ac:dyDescent="0.3">
      <c r="A84" s="50"/>
      <c r="B84" s="52" t="s">
        <v>119</v>
      </c>
      <c r="C84" s="52">
        <v>992</v>
      </c>
      <c r="D84" s="87" t="s">
        <v>235</v>
      </c>
      <c r="E84" s="87" t="s">
        <v>240</v>
      </c>
      <c r="F84" s="52" t="s">
        <v>164</v>
      </c>
      <c r="G84" s="28">
        <v>240</v>
      </c>
      <c r="H84" s="120">
        <v>1</v>
      </c>
      <c r="I84" s="133">
        <v>0</v>
      </c>
      <c r="J84" s="134">
        <f t="shared" si="7"/>
        <v>0</v>
      </c>
    </row>
    <row r="85" spans="1:10" ht="15.75" thickBot="1" x14ac:dyDescent="0.3">
      <c r="A85" s="50"/>
      <c r="B85" s="52" t="s">
        <v>48</v>
      </c>
      <c r="C85" s="52">
        <v>992</v>
      </c>
      <c r="D85" s="87" t="s">
        <v>235</v>
      </c>
      <c r="E85" s="85">
        <v>10</v>
      </c>
      <c r="F85" s="52"/>
      <c r="G85" s="28"/>
      <c r="H85" s="120">
        <f t="shared" ref="H85:I87" si="8">H86</f>
        <v>1</v>
      </c>
      <c r="I85" s="133">
        <f t="shared" si="8"/>
        <v>0</v>
      </c>
      <c r="J85" s="134">
        <f t="shared" si="7"/>
        <v>0</v>
      </c>
    </row>
    <row r="86" spans="1:10" ht="37.5" thickBot="1" x14ac:dyDescent="0.3">
      <c r="A86" s="50"/>
      <c r="B86" s="52" t="s">
        <v>165</v>
      </c>
      <c r="C86" s="52">
        <v>992</v>
      </c>
      <c r="D86" s="87" t="s">
        <v>235</v>
      </c>
      <c r="E86" s="85">
        <v>10</v>
      </c>
      <c r="F86" s="52" t="s">
        <v>166</v>
      </c>
      <c r="G86" s="28"/>
      <c r="H86" s="120">
        <f t="shared" si="8"/>
        <v>1</v>
      </c>
      <c r="I86" s="133">
        <f t="shared" si="8"/>
        <v>0</v>
      </c>
      <c r="J86" s="134">
        <f t="shared" si="7"/>
        <v>0</v>
      </c>
    </row>
    <row r="87" spans="1:10" ht="15.75" thickBot="1" x14ac:dyDescent="0.3">
      <c r="A87" s="50"/>
      <c r="B87" s="52" t="s">
        <v>167</v>
      </c>
      <c r="C87" s="52">
        <v>992</v>
      </c>
      <c r="D87" s="87" t="s">
        <v>235</v>
      </c>
      <c r="E87" s="85">
        <v>10</v>
      </c>
      <c r="F87" s="52" t="s">
        <v>168</v>
      </c>
      <c r="G87" s="28"/>
      <c r="H87" s="120">
        <f t="shared" si="8"/>
        <v>1</v>
      </c>
      <c r="I87" s="133">
        <f t="shared" si="8"/>
        <v>0</v>
      </c>
      <c r="J87" s="134">
        <f t="shared" si="7"/>
        <v>0</v>
      </c>
    </row>
    <row r="88" spans="1:10" ht="25.5" thickBot="1" x14ac:dyDescent="0.3">
      <c r="A88" s="50"/>
      <c r="B88" s="52" t="s">
        <v>119</v>
      </c>
      <c r="C88" s="52">
        <v>992</v>
      </c>
      <c r="D88" s="87" t="s">
        <v>235</v>
      </c>
      <c r="E88" s="85">
        <v>10</v>
      </c>
      <c r="F88" s="52" t="s">
        <v>168</v>
      </c>
      <c r="G88" s="28">
        <v>240</v>
      </c>
      <c r="H88" s="120">
        <v>1</v>
      </c>
      <c r="I88" s="133">
        <v>0</v>
      </c>
      <c r="J88" s="134">
        <f t="shared" si="7"/>
        <v>0</v>
      </c>
    </row>
    <row r="89" spans="1:10" ht="37.5" hidden="1" thickBot="1" x14ac:dyDescent="0.3">
      <c r="A89" s="50"/>
      <c r="B89" s="26" t="s">
        <v>49</v>
      </c>
      <c r="C89" s="26">
        <v>992</v>
      </c>
      <c r="D89" s="87" t="s">
        <v>235</v>
      </c>
      <c r="E89" s="84">
        <v>14</v>
      </c>
      <c r="F89" s="26"/>
      <c r="G89" s="28"/>
      <c r="H89" s="127">
        <f t="shared" ref="H89:I93" si="9">H90</f>
        <v>0</v>
      </c>
      <c r="I89" s="133">
        <f t="shared" si="9"/>
        <v>0</v>
      </c>
      <c r="J89" s="134" t="e">
        <f t="shared" si="7"/>
        <v>#DIV/0!</v>
      </c>
    </row>
    <row r="90" spans="1:10" ht="49.5" hidden="1" thickBot="1" x14ac:dyDescent="0.3">
      <c r="A90" s="50"/>
      <c r="B90" s="52" t="s">
        <v>169</v>
      </c>
      <c r="C90" s="52">
        <v>992</v>
      </c>
      <c r="D90" s="87" t="s">
        <v>235</v>
      </c>
      <c r="E90" s="85">
        <v>14</v>
      </c>
      <c r="F90" s="52" t="s">
        <v>170</v>
      </c>
      <c r="G90" s="28"/>
      <c r="H90" s="120">
        <f t="shared" si="9"/>
        <v>0</v>
      </c>
      <c r="I90" s="133">
        <f t="shared" si="9"/>
        <v>0</v>
      </c>
      <c r="J90" s="134" t="e">
        <f t="shared" si="7"/>
        <v>#DIV/0!</v>
      </c>
    </row>
    <row r="91" spans="1:10" ht="61.5" hidden="1" thickBot="1" x14ac:dyDescent="0.3">
      <c r="A91" s="50"/>
      <c r="B91" s="52" t="s">
        <v>283</v>
      </c>
      <c r="C91" s="56">
        <v>992</v>
      </c>
      <c r="D91" s="87" t="s">
        <v>235</v>
      </c>
      <c r="E91" s="84">
        <v>14</v>
      </c>
      <c r="F91" s="26" t="s">
        <v>171</v>
      </c>
      <c r="G91" s="28"/>
      <c r="H91" s="120">
        <f t="shared" si="9"/>
        <v>0</v>
      </c>
      <c r="I91" s="133">
        <f t="shared" si="9"/>
        <v>0</v>
      </c>
      <c r="J91" s="134" t="e">
        <f t="shared" si="7"/>
        <v>#DIV/0!</v>
      </c>
    </row>
    <row r="92" spans="1:10" ht="37.5" hidden="1" thickBot="1" x14ac:dyDescent="0.3">
      <c r="A92" s="55"/>
      <c r="B92" s="54" t="s">
        <v>172</v>
      </c>
      <c r="C92" s="48">
        <v>992</v>
      </c>
      <c r="D92" s="87" t="s">
        <v>235</v>
      </c>
      <c r="E92" s="88">
        <v>14</v>
      </c>
      <c r="F92" s="56" t="s">
        <v>173</v>
      </c>
      <c r="G92" s="12"/>
      <c r="H92" s="124">
        <f t="shared" si="9"/>
        <v>0</v>
      </c>
      <c r="I92" s="133">
        <f t="shared" si="9"/>
        <v>0</v>
      </c>
      <c r="J92" s="134" t="e">
        <f t="shared" si="7"/>
        <v>#DIV/0!</v>
      </c>
    </row>
    <row r="93" spans="1:10" ht="15.75" hidden="1" thickBot="1" x14ac:dyDescent="0.3">
      <c r="A93" s="48"/>
      <c r="B93" s="45" t="s">
        <v>149</v>
      </c>
      <c r="C93" s="26">
        <v>992</v>
      </c>
      <c r="D93" s="87" t="s">
        <v>235</v>
      </c>
      <c r="E93" s="94">
        <v>14</v>
      </c>
      <c r="F93" s="45" t="s">
        <v>174</v>
      </c>
      <c r="G93" s="45"/>
      <c r="H93" s="128">
        <f t="shared" si="9"/>
        <v>0</v>
      </c>
      <c r="I93" s="133">
        <f t="shared" si="9"/>
        <v>0</v>
      </c>
      <c r="J93" s="134" t="e">
        <f t="shared" si="7"/>
        <v>#DIV/0!</v>
      </c>
    </row>
    <row r="94" spans="1:10" ht="25.5" hidden="1" thickBot="1" x14ac:dyDescent="0.3">
      <c r="A94" s="50"/>
      <c r="B94" s="52" t="s">
        <v>119</v>
      </c>
      <c r="C94" s="26">
        <v>992</v>
      </c>
      <c r="D94" s="87" t="s">
        <v>235</v>
      </c>
      <c r="E94" s="84">
        <v>14</v>
      </c>
      <c r="F94" s="26" t="s">
        <v>174</v>
      </c>
      <c r="G94" s="26">
        <v>240</v>
      </c>
      <c r="H94" s="129">
        <v>0</v>
      </c>
      <c r="I94" s="133">
        <v>0</v>
      </c>
      <c r="J94" s="134" t="e">
        <f t="shared" si="7"/>
        <v>#DIV/0!</v>
      </c>
    </row>
    <row r="95" spans="1:10" ht="15.75" thickBot="1" x14ac:dyDescent="0.3">
      <c r="A95" s="53" t="s">
        <v>50</v>
      </c>
      <c r="B95" s="25" t="s">
        <v>175</v>
      </c>
      <c r="C95" s="25">
        <v>992</v>
      </c>
      <c r="D95" s="90" t="s">
        <v>236</v>
      </c>
      <c r="E95" s="90"/>
      <c r="F95" s="25"/>
      <c r="G95" s="25"/>
      <c r="H95" s="130">
        <f>H96+H106</f>
        <v>14964.6</v>
      </c>
      <c r="I95" s="130">
        <f>I96+I106</f>
        <v>10748.100000000002</v>
      </c>
      <c r="J95" s="136">
        <f t="shared" si="7"/>
        <v>71.823503468184924</v>
      </c>
    </row>
    <row r="96" spans="1:10" ht="15.75" thickBot="1" x14ac:dyDescent="0.3">
      <c r="A96" s="50"/>
      <c r="B96" s="26" t="s">
        <v>176</v>
      </c>
      <c r="C96" s="26">
        <v>992</v>
      </c>
      <c r="D96" s="84" t="s">
        <v>236</v>
      </c>
      <c r="E96" s="84" t="s">
        <v>240</v>
      </c>
      <c r="F96" s="26"/>
      <c r="G96" s="28"/>
      <c r="H96" s="120">
        <f t="shared" ref="H96:I99" si="10">H97</f>
        <v>14821.5</v>
      </c>
      <c r="I96" s="133">
        <f t="shared" si="10"/>
        <v>10641.400000000001</v>
      </c>
      <c r="J96" s="134">
        <f t="shared" si="7"/>
        <v>71.797051580474331</v>
      </c>
    </row>
    <row r="97" spans="1:10" ht="15.75" thickBot="1" x14ac:dyDescent="0.3">
      <c r="A97" s="50"/>
      <c r="B97" s="52" t="s">
        <v>177</v>
      </c>
      <c r="C97" s="57">
        <v>992</v>
      </c>
      <c r="D97" s="84" t="s">
        <v>236</v>
      </c>
      <c r="E97" s="84" t="s">
        <v>240</v>
      </c>
      <c r="F97" s="52" t="s">
        <v>178</v>
      </c>
      <c r="G97" s="28"/>
      <c r="H97" s="120">
        <f>H98+H103</f>
        <v>14821.5</v>
      </c>
      <c r="I97" s="120">
        <f>I98+I103</f>
        <v>10641.400000000001</v>
      </c>
      <c r="J97" s="134">
        <f t="shared" si="7"/>
        <v>71.797051580474331</v>
      </c>
    </row>
    <row r="98" spans="1:10" ht="37.5" thickBot="1" x14ac:dyDescent="0.3">
      <c r="A98" s="50"/>
      <c r="B98" s="52" t="s">
        <v>179</v>
      </c>
      <c r="C98" s="57">
        <v>992</v>
      </c>
      <c r="D98" s="84" t="s">
        <v>236</v>
      </c>
      <c r="E98" s="84" t="s">
        <v>240</v>
      </c>
      <c r="F98" s="52" t="s">
        <v>180</v>
      </c>
      <c r="G98" s="28"/>
      <c r="H98" s="120">
        <f>H99+H101</f>
        <v>5587.3</v>
      </c>
      <c r="I98" s="120">
        <f>I99+I101</f>
        <v>2511.3000000000002</v>
      </c>
      <c r="J98" s="134">
        <f t="shared" si="7"/>
        <v>44.946575268913435</v>
      </c>
    </row>
    <row r="99" spans="1:10" ht="37.5" thickBot="1" x14ac:dyDescent="0.3">
      <c r="A99" s="50"/>
      <c r="B99" s="52" t="s">
        <v>181</v>
      </c>
      <c r="C99" s="57">
        <v>992</v>
      </c>
      <c r="D99" s="84" t="s">
        <v>236</v>
      </c>
      <c r="E99" s="84" t="s">
        <v>240</v>
      </c>
      <c r="F99" s="52" t="s">
        <v>182</v>
      </c>
      <c r="G99" s="28"/>
      <c r="H99" s="120">
        <f t="shared" si="10"/>
        <v>4587.3</v>
      </c>
      <c r="I99" s="133">
        <f t="shared" si="10"/>
        <v>1843.7</v>
      </c>
      <c r="J99" s="134">
        <f t="shared" si="7"/>
        <v>40.191397990103113</v>
      </c>
    </row>
    <row r="100" spans="1:10" ht="25.5" thickBot="1" x14ac:dyDescent="0.3">
      <c r="A100" s="50"/>
      <c r="B100" s="52" t="s">
        <v>119</v>
      </c>
      <c r="C100" s="57">
        <v>992</v>
      </c>
      <c r="D100" s="84" t="s">
        <v>236</v>
      </c>
      <c r="E100" s="84" t="s">
        <v>240</v>
      </c>
      <c r="F100" s="52" t="s">
        <v>182</v>
      </c>
      <c r="G100" s="54">
        <v>240</v>
      </c>
      <c r="H100" s="124">
        <v>4587.3</v>
      </c>
      <c r="I100" s="141">
        <v>1843.7</v>
      </c>
      <c r="J100" s="134">
        <f t="shared" si="7"/>
        <v>40.191397990103113</v>
      </c>
    </row>
    <row r="101" spans="1:10" ht="25.5" thickBot="1" x14ac:dyDescent="0.3">
      <c r="A101" s="50"/>
      <c r="B101" s="52" t="s">
        <v>311</v>
      </c>
      <c r="C101" s="57">
        <v>992</v>
      </c>
      <c r="D101" s="84" t="s">
        <v>236</v>
      </c>
      <c r="E101" s="84" t="s">
        <v>240</v>
      </c>
      <c r="F101" s="72" t="s">
        <v>312</v>
      </c>
      <c r="G101" s="76"/>
      <c r="H101" s="133">
        <f>H102</f>
        <v>1000</v>
      </c>
      <c r="I101" s="133">
        <f>I102</f>
        <v>667.6</v>
      </c>
      <c r="J101" s="134">
        <f t="shared" si="7"/>
        <v>66.760000000000005</v>
      </c>
    </row>
    <row r="102" spans="1:10" ht="25.5" thickBot="1" x14ac:dyDescent="0.3">
      <c r="A102" s="50"/>
      <c r="B102" s="52" t="s">
        <v>119</v>
      </c>
      <c r="C102" s="57">
        <v>992</v>
      </c>
      <c r="D102" s="84" t="s">
        <v>236</v>
      </c>
      <c r="E102" s="84" t="s">
        <v>240</v>
      </c>
      <c r="F102" s="70" t="s">
        <v>312</v>
      </c>
      <c r="G102" s="147">
        <v>240</v>
      </c>
      <c r="H102" s="141">
        <v>1000</v>
      </c>
      <c r="I102" s="133">
        <v>667.6</v>
      </c>
      <c r="J102" s="134">
        <f t="shared" si="7"/>
        <v>66.760000000000005</v>
      </c>
    </row>
    <row r="103" spans="1:10" ht="60.75" customHeight="1" thickBot="1" x14ac:dyDescent="0.3">
      <c r="A103" s="50"/>
      <c r="B103" s="148" t="s">
        <v>313</v>
      </c>
      <c r="C103" s="57">
        <v>992</v>
      </c>
      <c r="D103" s="84" t="s">
        <v>236</v>
      </c>
      <c r="E103" s="149" t="s">
        <v>240</v>
      </c>
      <c r="F103" s="79" t="s">
        <v>314</v>
      </c>
      <c r="G103" s="76"/>
      <c r="H103" s="133">
        <f>H104</f>
        <v>9234.2000000000007</v>
      </c>
      <c r="I103" s="137">
        <f>I104</f>
        <v>8130.1</v>
      </c>
      <c r="J103" s="134">
        <f t="shared" si="7"/>
        <v>88.043360550995203</v>
      </c>
    </row>
    <row r="104" spans="1:10" ht="27.75" customHeight="1" thickBot="1" x14ac:dyDescent="0.3">
      <c r="A104" s="50"/>
      <c r="B104" s="26" t="s">
        <v>335</v>
      </c>
      <c r="C104" s="57">
        <v>992</v>
      </c>
      <c r="D104" s="84" t="s">
        <v>236</v>
      </c>
      <c r="E104" s="149" t="s">
        <v>240</v>
      </c>
      <c r="F104" s="79" t="s">
        <v>334</v>
      </c>
      <c r="G104" s="76"/>
      <c r="H104" s="133">
        <f>H105</f>
        <v>9234.2000000000007</v>
      </c>
      <c r="I104" s="137">
        <f>I105</f>
        <v>8130.1</v>
      </c>
      <c r="J104" s="134">
        <f t="shared" si="7"/>
        <v>88.043360550995203</v>
      </c>
    </row>
    <row r="105" spans="1:10" ht="25.5" thickBot="1" x14ac:dyDescent="0.3">
      <c r="A105" s="50"/>
      <c r="B105" s="52" t="s">
        <v>119</v>
      </c>
      <c r="C105" s="57">
        <v>992</v>
      </c>
      <c r="D105" s="84" t="s">
        <v>236</v>
      </c>
      <c r="E105" s="84" t="s">
        <v>240</v>
      </c>
      <c r="F105" s="79" t="s">
        <v>334</v>
      </c>
      <c r="G105" s="150">
        <v>240</v>
      </c>
      <c r="H105" s="137">
        <v>9234.2000000000007</v>
      </c>
      <c r="I105" s="137">
        <v>8130.1</v>
      </c>
      <c r="J105" s="134">
        <f t="shared" si="7"/>
        <v>88.043360550995203</v>
      </c>
    </row>
    <row r="106" spans="1:10" ht="25.5" thickBot="1" x14ac:dyDescent="0.3">
      <c r="A106" s="50"/>
      <c r="B106" s="26" t="s">
        <v>183</v>
      </c>
      <c r="C106" s="26">
        <v>992</v>
      </c>
      <c r="D106" s="84" t="s">
        <v>236</v>
      </c>
      <c r="E106" s="84">
        <v>12</v>
      </c>
      <c r="F106" s="26"/>
      <c r="G106" s="28"/>
      <c r="H106" s="137">
        <f>H107+H112</f>
        <v>143.1</v>
      </c>
      <c r="I106" s="137">
        <f>I107+I112</f>
        <v>106.7</v>
      </c>
      <c r="J106" s="134">
        <f t="shared" si="7"/>
        <v>74.563242487770793</v>
      </c>
    </row>
    <row r="107" spans="1:10" ht="25.5" thickBot="1" x14ac:dyDescent="0.3">
      <c r="A107" s="50"/>
      <c r="B107" s="52" t="s">
        <v>184</v>
      </c>
      <c r="C107" s="52">
        <v>992</v>
      </c>
      <c r="D107" s="84" t="s">
        <v>236</v>
      </c>
      <c r="E107" s="85">
        <v>12</v>
      </c>
      <c r="F107" s="52" t="s">
        <v>114</v>
      </c>
      <c r="G107" s="28"/>
      <c r="H107" s="127">
        <f t="shared" ref="H107:I110" si="11">H108</f>
        <v>142.1</v>
      </c>
      <c r="I107" s="133">
        <f t="shared" si="11"/>
        <v>106.7</v>
      </c>
      <c r="J107" s="134">
        <f t="shared" si="7"/>
        <v>75.087966220971154</v>
      </c>
    </row>
    <row r="108" spans="1:10" ht="25.5" thickBot="1" x14ac:dyDescent="0.3">
      <c r="A108" s="50"/>
      <c r="B108" s="52" t="s">
        <v>143</v>
      </c>
      <c r="C108" s="52">
        <v>992</v>
      </c>
      <c r="D108" s="84" t="s">
        <v>236</v>
      </c>
      <c r="E108" s="85">
        <v>12</v>
      </c>
      <c r="F108" s="52" t="s">
        <v>144</v>
      </c>
      <c r="G108" s="28"/>
      <c r="H108" s="127">
        <f t="shared" si="11"/>
        <v>142.1</v>
      </c>
      <c r="I108" s="133">
        <f t="shared" si="11"/>
        <v>106.7</v>
      </c>
      <c r="J108" s="134">
        <f t="shared" si="7"/>
        <v>75.087966220971154</v>
      </c>
    </row>
    <row r="109" spans="1:10" ht="25.5" thickBot="1" x14ac:dyDescent="0.3">
      <c r="A109" s="50"/>
      <c r="B109" s="52" t="s">
        <v>185</v>
      </c>
      <c r="C109" s="52">
        <v>992</v>
      </c>
      <c r="D109" s="84" t="s">
        <v>236</v>
      </c>
      <c r="E109" s="85">
        <v>12</v>
      </c>
      <c r="F109" s="52" t="s">
        <v>186</v>
      </c>
      <c r="G109" s="28"/>
      <c r="H109" s="127">
        <f t="shared" si="11"/>
        <v>142.1</v>
      </c>
      <c r="I109" s="133">
        <f t="shared" si="11"/>
        <v>106.7</v>
      </c>
      <c r="J109" s="134">
        <f t="shared" si="7"/>
        <v>75.087966220971154</v>
      </c>
    </row>
    <row r="110" spans="1:10" ht="25.5" thickBot="1" x14ac:dyDescent="0.3">
      <c r="A110" s="50"/>
      <c r="B110" s="52" t="s">
        <v>134</v>
      </c>
      <c r="C110" s="52">
        <v>992</v>
      </c>
      <c r="D110" s="84" t="s">
        <v>236</v>
      </c>
      <c r="E110" s="85">
        <v>12</v>
      </c>
      <c r="F110" s="52" t="s">
        <v>187</v>
      </c>
      <c r="G110" s="28"/>
      <c r="H110" s="120">
        <f t="shared" si="11"/>
        <v>142.1</v>
      </c>
      <c r="I110" s="133">
        <f t="shared" si="11"/>
        <v>106.7</v>
      </c>
      <c r="J110" s="134">
        <f t="shared" si="7"/>
        <v>75.087966220971154</v>
      </c>
    </row>
    <row r="111" spans="1:10" ht="15.75" thickBot="1" x14ac:dyDescent="0.3">
      <c r="A111" s="50"/>
      <c r="B111" s="52" t="s">
        <v>103</v>
      </c>
      <c r="C111" s="52">
        <v>992</v>
      </c>
      <c r="D111" s="84" t="s">
        <v>236</v>
      </c>
      <c r="E111" s="85">
        <v>12</v>
      </c>
      <c r="F111" s="52" t="s">
        <v>187</v>
      </c>
      <c r="G111" s="28">
        <v>540</v>
      </c>
      <c r="H111" s="120">
        <v>142.1</v>
      </c>
      <c r="I111" s="133">
        <v>106.7</v>
      </c>
      <c r="J111" s="134">
        <f t="shared" si="7"/>
        <v>75.087966220971154</v>
      </c>
    </row>
    <row r="112" spans="1:10" ht="39" customHeight="1" thickBot="1" x14ac:dyDescent="0.3">
      <c r="A112" s="50"/>
      <c r="B112" s="52" t="s">
        <v>188</v>
      </c>
      <c r="C112" s="52">
        <v>992</v>
      </c>
      <c r="D112" s="84" t="s">
        <v>236</v>
      </c>
      <c r="E112" s="85">
        <v>12</v>
      </c>
      <c r="F112" s="52" t="s">
        <v>189</v>
      </c>
      <c r="G112" s="28"/>
      <c r="H112" s="120">
        <f t="shared" ref="H112:I115" si="12">H113</f>
        <v>1</v>
      </c>
      <c r="I112" s="133">
        <f t="shared" si="12"/>
        <v>0</v>
      </c>
      <c r="J112" s="134">
        <f t="shared" si="7"/>
        <v>0</v>
      </c>
    </row>
    <row r="113" spans="1:10" ht="37.5" thickBot="1" x14ac:dyDescent="0.3">
      <c r="A113" s="55"/>
      <c r="B113" s="65" t="s">
        <v>190</v>
      </c>
      <c r="C113" s="52">
        <v>992</v>
      </c>
      <c r="D113" s="84" t="s">
        <v>236</v>
      </c>
      <c r="E113" s="85">
        <v>12</v>
      </c>
      <c r="F113" s="52" t="s">
        <v>191</v>
      </c>
      <c r="G113" s="12"/>
      <c r="H113" s="120">
        <f t="shared" si="12"/>
        <v>1</v>
      </c>
      <c r="I113" s="133">
        <f t="shared" si="12"/>
        <v>0</v>
      </c>
      <c r="J113" s="134">
        <f t="shared" si="7"/>
        <v>0</v>
      </c>
    </row>
    <row r="114" spans="1:10" ht="49.5" customHeight="1" thickBot="1" x14ac:dyDescent="0.3">
      <c r="A114" s="76"/>
      <c r="B114" s="61" t="s">
        <v>337</v>
      </c>
      <c r="C114" s="52">
        <v>992</v>
      </c>
      <c r="D114" s="84" t="s">
        <v>236</v>
      </c>
      <c r="E114" s="85">
        <v>12</v>
      </c>
      <c r="F114" s="72" t="s">
        <v>192</v>
      </c>
      <c r="G114" s="48"/>
      <c r="H114" s="129">
        <f t="shared" si="12"/>
        <v>1</v>
      </c>
      <c r="I114" s="133">
        <f t="shared" si="12"/>
        <v>0</v>
      </c>
      <c r="J114" s="134">
        <f t="shared" si="7"/>
        <v>0</v>
      </c>
    </row>
    <row r="115" spans="1:10" ht="15.75" thickBot="1" x14ac:dyDescent="0.3">
      <c r="A115" s="76"/>
      <c r="B115" s="52" t="s">
        <v>149</v>
      </c>
      <c r="C115" s="65">
        <v>992</v>
      </c>
      <c r="D115" s="84" t="s">
        <v>236</v>
      </c>
      <c r="E115" s="91">
        <v>12</v>
      </c>
      <c r="F115" s="72" t="s">
        <v>193</v>
      </c>
      <c r="G115" s="50"/>
      <c r="H115" s="129">
        <f t="shared" si="12"/>
        <v>1</v>
      </c>
      <c r="I115" s="133">
        <f t="shared" si="12"/>
        <v>0</v>
      </c>
      <c r="J115" s="134">
        <f t="shared" si="7"/>
        <v>0</v>
      </c>
    </row>
    <row r="116" spans="1:10" ht="25.5" thickBot="1" x14ac:dyDescent="0.3">
      <c r="A116" s="55"/>
      <c r="B116" s="65" t="s">
        <v>119</v>
      </c>
      <c r="C116" s="67">
        <v>992</v>
      </c>
      <c r="D116" s="84" t="s">
        <v>236</v>
      </c>
      <c r="E116" s="92">
        <v>12</v>
      </c>
      <c r="F116" s="65" t="s">
        <v>193</v>
      </c>
      <c r="G116" s="56">
        <v>240</v>
      </c>
      <c r="H116" s="151">
        <v>1</v>
      </c>
      <c r="I116" s="133">
        <v>0</v>
      </c>
      <c r="J116" s="134">
        <f t="shared" si="7"/>
        <v>0</v>
      </c>
    </row>
    <row r="117" spans="1:10" ht="15.75" thickBot="1" x14ac:dyDescent="0.3">
      <c r="A117" s="117" t="s">
        <v>54</v>
      </c>
      <c r="B117" s="118" t="s">
        <v>55</v>
      </c>
      <c r="C117" s="118">
        <v>992</v>
      </c>
      <c r="D117" s="131" t="s">
        <v>237</v>
      </c>
      <c r="E117" s="131"/>
      <c r="F117" s="118"/>
      <c r="G117" s="118"/>
      <c r="H117" s="135">
        <f>H118+H136</f>
        <v>14196.2</v>
      </c>
      <c r="I117" s="135">
        <f>I118+I136</f>
        <v>1107.5</v>
      </c>
      <c r="J117" s="136">
        <f t="shared" si="7"/>
        <v>7.8013834688155983</v>
      </c>
    </row>
    <row r="118" spans="1:10" ht="15.75" thickBot="1" x14ac:dyDescent="0.3">
      <c r="A118" s="53"/>
      <c r="B118" s="26" t="s">
        <v>56</v>
      </c>
      <c r="C118" s="26">
        <v>992</v>
      </c>
      <c r="D118" s="84" t="s">
        <v>237</v>
      </c>
      <c r="E118" s="84" t="s">
        <v>234</v>
      </c>
      <c r="F118" s="25"/>
      <c r="G118" s="25"/>
      <c r="H118" s="129">
        <f>H119</f>
        <v>13196.5</v>
      </c>
      <c r="I118" s="133">
        <f>I119</f>
        <v>390.1</v>
      </c>
      <c r="J118" s="134">
        <f t="shared" si="7"/>
        <v>2.9560868412078962</v>
      </c>
    </row>
    <row r="119" spans="1:10" ht="15.75" thickBot="1" x14ac:dyDescent="0.3">
      <c r="A119" s="53"/>
      <c r="B119" s="26" t="s">
        <v>155</v>
      </c>
      <c r="C119" s="26">
        <v>992</v>
      </c>
      <c r="D119" s="84" t="s">
        <v>237</v>
      </c>
      <c r="E119" s="84" t="s">
        <v>234</v>
      </c>
      <c r="F119" s="26" t="s">
        <v>156</v>
      </c>
      <c r="G119" s="25"/>
      <c r="H119" s="129">
        <f>H120</f>
        <v>13196.5</v>
      </c>
      <c r="I119" s="133">
        <f>I120</f>
        <v>390.1</v>
      </c>
      <c r="J119" s="134">
        <f t="shared" si="7"/>
        <v>2.9560868412078962</v>
      </c>
    </row>
    <row r="120" spans="1:10" ht="64.5" customHeight="1" thickBot="1" x14ac:dyDescent="0.3">
      <c r="A120" s="53"/>
      <c r="B120" s="26" t="s">
        <v>194</v>
      </c>
      <c r="C120" s="26">
        <v>992</v>
      </c>
      <c r="D120" s="84" t="s">
        <v>237</v>
      </c>
      <c r="E120" s="84" t="s">
        <v>234</v>
      </c>
      <c r="F120" s="26" t="s">
        <v>195</v>
      </c>
      <c r="G120" s="25"/>
      <c r="H120" s="133">
        <f>H121+H125+H128+H132</f>
        <v>13196.5</v>
      </c>
      <c r="I120" s="133">
        <f>I121+I125+I128+I132</f>
        <v>390.1</v>
      </c>
      <c r="J120" s="134">
        <f t="shared" si="7"/>
        <v>2.9560868412078962</v>
      </c>
    </row>
    <row r="121" spans="1:10" ht="48.75" customHeight="1" thickBot="1" x14ac:dyDescent="0.3">
      <c r="A121" s="53"/>
      <c r="B121" s="26" t="s">
        <v>315</v>
      </c>
      <c r="C121" s="26">
        <v>992</v>
      </c>
      <c r="D121" s="84" t="s">
        <v>237</v>
      </c>
      <c r="E121" s="84" t="s">
        <v>234</v>
      </c>
      <c r="F121" s="26" t="s">
        <v>196</v>
      </c>
      <c r="G121" s="28"/>
      <c r="H121" s="120">
        <f>H122</f>
        <v>138.30000000000001</v>
      </c>
      <c r="I121" s="133">
        <f>I122</f>
        <v>92</v>
      </c>
      <c r="J121" s="134">
        <f t="shared" si="7"/>
        <v>66.522053506869113</v>
      </c>
    </row>
    <row r="122" spans="1:10" ht="15.75" thickBot="1" x14ac:dyDescent="0.3">
      <c r="A122" s="53"/>
      <c r="B122" s="26" t="s">
        <v>149</v>
      </c>
      <c r="C122" s="26">
        <v>992</v>
      </c>
      <c r="D122" s="84" t="s">
        <v>237</v>
      </c>
      <c r="E122" s="84" t="s">
        <v>234</v>
      </c>
      <c r="F122" s="26" t="s">
        <v>197</v>
      </c>
      <c r="G122" s="54"/>
      <c r="H122" s="141">
        <f>H123+H124</f>
        <v>138.30000000000001</v>
      </c>
      <c r="I122" s="133">
        <f>I123+I124</f>
        <v>92</v>
      </c>
      <c r="J122" s="134">
        <f t="shared" si="7"/>
        <v>66.522053506869113</v>
      </c>
    </row>
    <row r="123" spans="1:10" ht="25.5" thickBot="1" x14ac:dyDescent="0.3">
      <c r="A123" s="53"/>
      <c r="B123" s="64" t="s">
        <v>119</v>
      </c>
      <c r="C123" s="26">
        <v>992</v>
      </c>
      <c r="D123" s="84" t="s">
        <v>237</v>
      </c>
      <c r="E123" s="84" t="s">
        <v>234</v>
      </c>
      <c r="F123" s="28"/>
      <c r="G123" s="76">
        <v>240</v>
      </c>
      <c r="H123" s="133">
        <v>46.3</v>
      </c>
      <c r="I123" s="133">
        <v>0</v>
      </c>
      <c r="J123" s="134"/>
    </row>
    <row r="124" spans="1:10" ht="15.75" thickBot="1" x14ac:dyDescent="0.3">
      <c r="A124" s="53"/>
      <c r="B124" s="52" t="s">
        <v>103</v>
      </c>
      <c r="C124" s="26">
        <v>992</v>
      </c>
      <c r="D124" s="84" t="s">
        <v>237</v>
      </c>
      <c r="E124" s="84" t="s">
        <v>234</v>
      </c>
      <c r="F124" s="28" t="s">
        <v>197</v>
      </c>
      <c r="G124" s="76">
        <v>540</v>
      </c>
      <c r="H124" s="133">
        <v>92</v>
      </c>
      <c r="I124" s="133">
        <v>92</v>
      </c>
      <c r="J124" s="134">
        <f t="shared" si="7"/>
        <v>100</v>
      </c>
    </row>
    <row r="125" spans="1:10" ht="36.75" thickBot="1" x14ac:dyDescent="0.3">
      <c r="A125" s="53"/>
      <c r="B125" s="148" t="s">
        <v>316</v>
      </c>
      <c r="C125" s="26">
        <v>992</v>
      </c>
      <c r="D125" s="84" t="s">
        <v>237</v>
      </c>
      <c r="E125" s="84" t="s">
        <v>234</v>
      </c>
      <c r="F125" s="28" t="s">
        <v>317</v>
      </c>
      <c r="G125" s="76"/>
      <c r="H125" s="133">
        <f>H126</f>
        <v>20</v>
      </c>
      <c r="I125" s="133">
        <f>I126</f>
        <v>20</v>
      </c>
      <c r="J125" s="134">
        <f t="shared" si="7"/>
        <v>100</v>
      </c>
    </row>
    <row r="126" spans="1:10" ht="15.75" thickBot="1" x14ac:dyDescent="0.3">
      <c r="A126" s="53"/>
      <c r="B126" s="26" t="s">
        <v>149</v>
      </c>
      <c r="C126" s="26">
        <v>992</v>
      </c>
      <c r="D126" s="84" t="s">
        <v>237</v>
      </c>
      <c r="E126" s="84" t="s">
        <v>234</v>
      </c>
      <c r="F126" s="26" t="s">
        <v>318</v>
      </c>
      <c r="G126" s="28"/>
      <c r="H126" s="137">
        <f>H127</f>
        <v>20</v>
      </c>
      <c r="I126" s="133">
        <f>I127</f>
        <v>20</v>
      </c>
      <c r="J126" s="134">
        <f t="shared" si="7"/>
        <v>100</v>
      </c>
    </row>
    <row r="127" spans="1:10" ht="25.5" thickBot="1" x14ac:dyDescent="0.3">
      <c r="A127" s="53"/>
      <c r="B127" s="64" t="s">
        <v>119</v>
      </c>
      <c r="C127" s="26">
        <v>992</v>
      </c>
      <c r="D127" s="84" t="s">
        <v>237</v>
      </c>
      <c r="E127" s="84" t="s">
        <v>234</v>
      </c>
      <c r="F127" s="26" t="s">
        <v>318</v>
      </c>
      <c r="G127" s="76">
        <v>240</v>
      </c>
      <c r="H127" s="133">
        <v>20</v>
      </c>
      <c r="I127" s="141">
        <v>20</v>
      </c>
      <c r="J127" s="134">
        <f t="shared" si="7"/>
        <v>100</v>
      </c>
    </row>
    <row r="128" spans="1:10" ht="36.75" thickBot="1" x14ac:dyDescent="0.3">
      <c r="A128" s="53"/>
      <c r="B128" s="148" t="s">
        <v>319</v>
      </c>
      <c r="C128" s="26">
        <v>992</v>
      </c>
      <c r="D128" s="84" t="s">
        <v>237</v>
      </c>
      <c r="E128" s="84" t="s">
        <v>234</v>
      </c>
      <c r="F128" s="54" t="s">
        <v>320</v>
      </c>
      <c r="G128" s="76"/>
      <c r="H128" s="133">
        <f>H129</f>
        <v>888.5</v>
      </c>
      <c r="I128" s="133">
        <f>I129</f>
        <v>278.10000000000002</v>
      </c>
      <c r="J128" s="134">
        <f t="shared" si="7"/>
        <v>31.299943725379858</v>
      </c>
    </row>
    <row r="129" spans="1:10" ht="15.75" thickBot="1" x14ac:dyDescent="0.3">
      <c r="A129" s="53"/>
      <c r="B129" s="26" t="s">
        <v>149</v>
      </c>
      <c r="C129" s="26">
        <v>992</v>
      </c>
      <c r="D129" s="84" t="s">
        <v>237</v>
      </c>
      <c r="E129" s="149" t="s">
        <v>234</v>
      </c>
      <c r="F129" s="76" t="s">
        <v>321</v>
      </c>
      <c r="G129" s="147"/>
      <c r="H129" s="133">
        <f>H130+H131</f>
        <v>888.5</v>
      </c>
      <c r="I129" s="133">
        <f>I130+I131</f>
        <v>278.10000000000002</v>
      </c>
      <c r="J129" s="134">
        <f t="shared" si="7"/>
        <v>31.299943725379858</v>
      </c>
    </row>
    <row r="130" spans="1:10" ht="25.5" thickBot="1" x14ac:dyDescent="0.3">
      <c r="A130" s="53"/>
      <c r="B130" s="64" t="s">
        <v>119</v>
      </c>
      <c r="C130" s="26">
        <v>992</v>
      </c>
      <c r="D130" s="84" t="s">
        <v>237</v>
      </c>
      <c r="E130" s="152" t="s">
        <v>234</v>
      </c>
      <c r="F130" s="76" t="s">
        <v>321</v>
      </c>
      <c r="G130" s="147">
        <v>240</v>
      </c>
      <c r="H130" s="133">
        <v>738.2</v>
      </c>
      <c r="I130" s="133">
        <v>127.8</v>
      </c>
      <c r="J130" s="134">
        <f t="shared" si="7"/>
        <v>17.312381468436737</v>
      </c>
    </row>
    <row r="131" spans="1:10" ht="15.75" thickBot="1" x14ac:dyDescent="0.3">
      <c r="A131" s="53"/>
      <c r="B131" s="64" t="s">
        <v>322</v>
      </c>
      <c r="C131" s="26">
        <v>992</v>
      </c>
      <c r="D131" s="149" t="s">
        <v>237</v>
      </c>
      <c r="E131" s="87" t="s">
        <v>234</v>
      </c>
      <c r="F131" s="54" t="s">
        <v>321</v>
      </c>
      <c r="G131" s="76">
        <v>410</v>
      </c>
      <c r="H131" s="153">
        <v>150.30000000000001</v>
      </c>
      <c r="I131" s="133">
        <v>150.30000000000001</v>
      </c>
      <c r="J131" s="134"/>
    </row>
    <row r="132" spans="1:10" ht="15.75" thickBot="1" x14ac:dyDescent="0.3">
      <c r="A132" s="53"/>
      <c r="B132" s="179" t="s">
        <v>361</v>
      </c>
      <c r="C132" s="179">
        <v>992</v>
      </c>
      <c r="D132" s="179">
        <v>5</v>
      </c>
      <c r="E132" s="179">
        <v>2</v>
      </c>
      <c r="F132" s="179" t="s">
        <v>362</v>
      </c>
      <c r="G132" s="179"/>
      <c r="H132" s="179">
        <v>12149.7</v>
      </c>
      <c r="I132" s="133">
        <f>I133</f>
        <v>0</v>
      </c>
      <c r="J132" s="134">
        <f t="shared" si="7"/>
        <v>0</v>
      </c>
    </row>
    <row r="133" spans="1:10" ht="36.75" thickBot="1" x14ac:dyDescent="0.3">
      <c r="A133" s="53"/>
      <c r="B133" s="179" t="s">
        <v>363</v>
      </c>
      <c r="C133" s="179">
        <v>992</v>
      </c>
      <c r="D133" s="179">
        <v>5</v>
      </c>
      <c r="E133" s="179">
        <v>2</v>
      </c>
      <c r="F133" s="179" t="s">
        <v>364</v>
      </c>
      <c r="G133" s="179"/>
      <c r="H133" s="179">
        <v>12149.7</v>
      </c>
      <c r="I133" s="133">
        <f>I134</f>
        <v>0</v>
      </c>
      <c r="J133" s="134">
        <f t="shared" si="7"/>
        <v>0</v>
      </c>
    </row>
    <row r="134" spans="1:10" ht="36.75" thickBot="1" x14ac:dyDescent="0.3">
      <c r="A134" s="53"/>
      <c r="B134" s="179" t="s">
        <v>365</v>
      </c>
      <c r="C134" s="179">
        <v>992</v>
      </c>
      <c r="D134" s="179">
        <v>5</v>
      </c>
      <c r="E134" s="179">
        <v>2</v>
      </c>
      <c r="F134" s="179" t="s">
        <v>366</v>
      </c>
      <c r="G134" s="179"/>
      <c r="H134" s="179">
        <v>12149.7</v>
      </c>
      <c r="I134" s="133">
        <f>I135</f>
        <v>0</v>
      </c>
      <c r="J134" s="134">
        <f t="shared" si="7"/>
        <v>0</v>
      </c>
    </row>
    <row r="135" spans="1:10" ht="15.75" thickBot="1" x14ac:dyDescent="0.3">
      <c r="A135" s="53"/>
      <c r="B135" s="179" t="s">
        <v>367</v>
      </c>
      <c r="C135" s="179">
        <v>992</v>
      </c>
      <c r="D135" s="179">
        <v>5</v>
      </c>
      <c r="E135" s="179">
        <v>2</v>
      </c>
      <c r="F135" s="179" t="s">
        <v>366</v>
      </c>
      <c r="G135" s="179">
        <v>410</v>
      </c>
      <c r="H135" s="179">
        <v>12149.7</v>
      </c>
      <c r="I135" s="178">
        <v>0</v>
      </c>
      <c r="J135" s="134">
        <f t="shared" si="7"/>
        <v>0</v>
      </c>
    </row>
    <row r="136" spans="1:10" ht="15.75" thickBot="1" x14ac:dyDescent="0.3">
      <c r="A136" s="50"/>
      <c r="B136" s="26" t="s">
        <v>57</v>
      </c>
      <c r="C136" s="26">
        <v>992</v>
      </c>
      <c r="D136" s="149" t="s">
        <v>237</v>
      </c>
      <c r="E136" s="87" t="s">
        <v>235</v>
      </c>
      <c r="F136" s="76"/>
      <c r="G136" s="76"/>
      <c r="H136" s="151">
        <f>H137+H148</f>
        <v>999.69999999999993</v>
      </c>
      <c r="I136" s="151">
        <v>717.4</v>
      </c>
      <c r="J136" s="134">
        <f t="shared" si="7"/>
        <v>71.761528458537569</v>
      </c>
    </row>
    <row r="137" spans="1:10" ht="217.5" thickBot="1" x14ac:dyDescent="0.3">
      <c r="A137" s="50"/>
      <c r="B137" s="52" t="s">
        <v>198</v>
      </c>
      <c r="C137" s="57">
        <v>992</v>
      </c>
      <c r="D137" s="84" t="s">
        <v>237</v>
      </c>
      <c r="E137" s="84" t="s">
        <v>235</v>
      </c>
      <c r="F137" s="52" t="s">
        <v>199</v>
      </c>
      <c r="G137" s="116"/>
      <c r="H137" s="133">
        <f>H138+H145</f>
        <v>902.9</v>
      </c>
      <c r="I137" s="133">
        <f>I138+I145</f>
        <v>644.30000000000007</v>
      </c>
      <c r="J137" s="134">
        <f t="shared" si="7"/>
        <v>71.358954480008876</v>
      </c>
    </row>
    <row r="138" spans="1:10" ht="15.75" thickBot="1" x14ac:dyDescent="0.3">
      <c r="A138" s="50"/>
      <c r="B138" s="70" t="s">
        <v>200</v>
      </c>
      <c r="C138" s="74">
        <v>992</v>
      </c>
      <c r="D138" s="84" t="s">
        <v>237</v>
      </c>
      <c r="E138" s="84" t="s">
        <v>235</v>
      </c>
      <c r="F138" s="52" t="s">
        <v>201</v>
      </c>
      <c r="G138" s="73"/>
      <c r="H138" s="129">
        <f>H139+H142</f>
        <v>58.1</v>
      </c>
      <c r="I138" s="137">
        <f>I139+I142</f>
        <v>58.1</v>
      </c>
      <c r="J138" s="134">
        <f t="shared" si="7"/>
        <v>100</v>
      </c>
    </row>
    <row r="139" spans="1:10" ht="15.75" thickBot="1" x14ac:dyDescent="0.3">
      <c r="A139" s="50"/>
      <c r="B139" s="61" t="s">
        <v>202</v>
      </c>
      <c r="C139" s="57">
        <v>992</v>
      </c>
      <c r="D139" s="84" t="s">
        <v>237</v>
      </c>
      <c r="E139" s="84" t="s">
        <v>235</v>
      </c>
      <c r="F139" s="52" t="s">
        <v>203</v>
      </c>
      <c r="G139" s="73"/>
      <c r="H139" s="129">
        <f>H140</f>
        <v>58.1</v>
      </c>
      <c r="I139" s="133">
        <f>I140</f>
        <v>58.1</v>
      </c>
      <c r="J139" s="134">
        <f t="shared" si="7"/>
        <v>100</v>
      </c>
    </row>
    <row r="140" spans="1:10" ht="15.75" thickBot="1" x14ac:dyDescent="0.3">
      <c r="A140" s="50"/>
      <c r="B140" s="52" t="s">
        <v>204</v>
      </c>
      <c r="C140" s="57">
        <v>992</v>
      </c>
      <c r="D140" s="84" t="s">
        <v>237</v>
      </c>
      <c r="E140" s="84" t="s">
        <v>235</v>
      </c>
      <c r="F140" s="52" t="s">
        <v>205</v>
      </c>
      <c r="G140" s="73"/>
      <c r="H140" s="129">
        <f>H141</f>
        <v>58.1</v>
      </c>
      <c r="I140" s="133">
        <f>I141</f>
        <v>58.1</v>
      </c>
      <c r="J140" s="134">
        <f t="shared" si="7"/>
        <v>100</v>
      </c>
    </row>
    <row r="141" spans="1:10" ht="25.5" thickBot="1" x14ac:dyDescent="0.3">
      <c r="A141" s="50"/>
      <c r="B141" s="52" t="s">
        <v>119</v>
      </c>
      <c r="C141" s="57">
        <v>992</v>
      </c>
      <c r="D141" s="84" t="s">
        <v>237</v>
      </c>
      <c r="E141" s="84" t="s">
        <v>235</v>
      </c>
      <c r="F141" s="52" t="s">
        <v>205</v>
      </c>
      <c r="G141" s="73">
        <v>240</v>
      </c>
      <c r="H141" s="129">
        <v>58.1</v>
      </c>
      <c r="I141" s="133">
        <v>58.1</v>
      </c>
      <c r="J141" s="134">
        <f t="shared" si="7"/>
        <v>100</v>
      </c>
    </row>
    <row r="142" spans="1:10" ht="25.5" hidden="1" thickBot="1" x14ac:dyDescent="0.3">
      <c r="A142" s="49"/>
      <c r="B142" s="52" t="s">
        <v>279</v>
      </c>
      <c r="C142" s="57">
        <v>992</v>
      </c>
      <c r="D142" s="84" t="s">
        <v>237</v>
      </c>
      <c r="E142" s="84" t="s">
        <v>235</v>
      </c>
      <c r="F142" s="52" t="s">
        <v>206</v>
      </c>
      <c r="G142" s="71"/>
      <c r="H142" s="129">
        <f>H143</f>
        <v>0</v>
      </c>
      <c r="I142" s="133">
        <f>I143</f>
        <v>0</v>
      </c>
      <c r="J142" s="134" t="e">
        <f t="shared" si="7"/>
        <v>#DIV/0!</v>
      </c>
    </row>
    <row r="143" spans="1:10" ht="15.75" hidden="1" thickBot="1" x14ac:dyDescent="0.3">
      <c r="A143" s="49"/>
      <c r="B143" s="52" t="s">
        <v>204</v>
      </c>
      <c r="C143" s="57">
        <v>992</v>
      </c>
      <c r="D143" s="84" t="s">
        <v>237</v>
      </c>
      <c r="E143" s="84" t="s">
        <v>235</v>
      </c>
      <c r="F143" s="52" t="s">
        <v>207</v>
      </c>
      <c r="G143" s="71"/>
      <c r="H143" s="129">
        <f>H144</f>
        <v>0</v>
      </c>
      <c r="I143" s="133">
        <f>I144</f>
        <v>0</v>
      </c>
      <c r="J143" s="134" t="e">
        <f t="shared" si="7"/>
        <v>#DIV/0!</v>
      </c>
    </row>
    <row r="144" spans="1:10" ht="25.5" hidden="1" thickBot="1" x14ac:dyDescent="0.3">
      <c r="A144" s="50"/>
      <c r="B144" s="52" t="s">
        <v>119</v>
      </c>
      <c r="C144" s="57">
        <v>992</v>
      </c>
      <c r="D144" s="84" t="s">
        <v>237</v>
      </c>
      <c r="E144" s="84" t="s">
        <v>235</v>
      </c>
      <c r="F144" s="52" t="s">
        <v>207</v>
      </c>
      <c r="G144" s="73">
        <v>240</v>
      </c>
      <c r="H144" s="129">
        <v>0</v>
      </c>
      <c r="I144" s="133">
        <v>0</v>
      </c>
      <c r="J144" s="134" t="e">
        <f t="shared" si="7"/>
        <v>#DIV/0!</v>
      </c>
    </row>
    <row r="145" spans="1:10" ht="24.75" thickBot="1" x14ac:dyDescent="0.3">
      <c r="A145" s="63"/>
      <c r="B145" s="75" t="s">
        <v>208</v>
      </c>
      <c r="C145" s="57">
        <v>992</v>
      </c>
      <c r="D145" s="84" t="s">
        <v>237</v>
      </c>
      <c r="E145" s="84" t="s">
        <v>235</v>
      </c>
      <c r="F145" s="52" t="s">
        <v>209</v>
      </c>
      <c r="G145" s="73"/>
      <c r="H145" s="129">
        <f>H146</f>
        <v>844.8</v>
      </c>
      <c r="I145" s="133">
        <f>I146</f>
        <v>586.20000000000005</v>
      </c>
      <c r="J145" s="134">
        <f t="shared" si="7"/>
        <v>69.389204545454561</v>
      </c>
    </row>
    <row r="146" spans="1:10" ht="15.75" thickBot="1" x14ac:dyDescent="0.3">
      <c r="A146" s="63"/>
      <c r="B146" s="64" t="s">
        <v>204</v>
      </c>
      <c r="C146" s="57">
        <v>992</v>
      </c>
      <c r="D146" s="84" t="s">
        <v>237</v>
      </c>
      <c r="E146" s="84" t="s">
        <v>235</v>
      </c>
      <c r="F146" s="52" t="s">
        <v>210</v>
      </c>
      <c r="G146" s="73"/>
      <c r="H146" s="129">
        <f>H147</f>
        <v>844.8</v>
      </c>
      <c r="I146" s="133">
        <f>I147</f>
        <v>586.20000000000005</v>
      </c>
      <c r="J146" s="134">
        <f t="shared" si="7"/>
        <v>69.389204545454561</v>
      </c>
    </row>
    <row r="147" spans="1:10" ht="25.5" thickBot="1" x14ac:dyDescent="0.3">
      <c r="A147" s="63"/>
      <c r="B147" s="64" t="s">
        <v>119</v>
      </c>
      <c r="C147" s="57">
        <v>992</v>
      </c>
      <c r="D147" s="84" t="s">
        <v>237</v>
      </c>
      <c r="E147" s="84" t="s">
        <v>235</v>
      </c>
      <c r="F147" s="52" t="s">
        <v>210</v>
      </c>
      <c r="G147" s="73">
        <v>240</v>
      </c>
      <c r="H147" s="129">
        <v>844.8</v>
      </c>
      <c r="I147" s="133">
        <v>586.20000000000005</v>
      </c>
      <c r="J147" s="134">
        <f t="shared" si="7"/>
        <v>69.389204545454561</v>
      </c>
    </row>
    <row r="148" spans="1:10" ht="15.75" thickBot="1" x14ac:dyDescent="0.3">
      <c r="A148" s="50"/>
      <c r="B148" s="52" t="s">
        <v>155</v>
      </c>
      <c r="C148" s="52">
        <v>992</v>
      </c>
      <c r="D148" s="84" t="s">
        <v>237</v>
      </c>
      <c r="E148" s="84" t="s">
        <v>235</v>
      </c>
      <c r="F148" s="52" t="s">
        <v>156</v>
      </c>
      <c r="G148" s="28"/>
      <c r="H148" s="120">
        <f t="shared" ref="H148:I150" si="13">H149</f>
        <v>96.8</v>
      </c>
      <c r="I148" s="133">
        <f t="shared" si="13"/>
        <v>73.2</v>
      </c>
      <c r="J148" s="134">
        <f t="shared" si="7"/>
        <v>75.619834710743802</v>
      </c>
    </row>
    <row r="149" spans="1:10" ht="25.5" thickBot="1" x14ac:dyDescent="0.3">
      <c r="A149" s="50"/>
      <c r="B149" s="52" t="s">
        <v>211</v>
      </c>
      <c r="C149" s="52">
        <v>992</v>
      </c>
      <c r="D149" s="84" t="s">
        <v>237</v>
      </c>
      <c r="E149" s="84" t="s">
        <v>235</v>
      </c>
      <c r="F149" s="52" t="s">
        <v>212</v>
      </c>
      <c r="G149" s="28"/>
      <c r="H149" s="120">
        <f t="shared" si="13"/>
        <v>96.8</v>
      </c>
      <c r="I149" s="133">
        <f t="shared" si="13"/>
        <v>73.2</v>
      </c>
      <c r="J149" s="134">
        <f t="shared" si="7"/>
        <v>75.619834710743802</v>
      </c>
    </row>
    <row r="150" spans="1:10" ht="15.75" thickBot="1" x14ac:dyDescent="0.3">
      <c r="A150" s="50"/>
      <c r="B150" s="52" t="s">
        <v>213</v>
      </c>
      <c r="C150" s="52">
        <v>992</v>
      </c>
      <c r="D150" s="84" t="s">
        <v>237</v>
      </c>
      <c r="E150" s="84" t="s">
        <v>235</v>
      </c>
      <c r="F150" s="52" t="s">
        <v>214</v>
      </c>
      <c r="G150" s="28"/>
      <c r="H150" s="120">
        <f t="shared" si="13"/>
        <v>96.8</v>
      </c>
      <c r="I150" s="133">
        <f t="shared" si="13"/>
        <v>73.2</v>
      </c>
      <c r="J150" s="134">
        <f t="shared" si="7"/>
        <v>75.619834710743802</v>
      </c>
    </row>
    <row r="151" spans="1:10" ht="25.5" thickBot="1" x14ac:dyDescent="0.3">
      <c r="A151" s="50"/>
      <c r="B151" s="52" t="s">
        <v>119</v>
      </c>
      <c r="C151" s="52">
        <v>992</v>
      </c>
      <c r="D151" s="84" t="s">
        <v>237</v>
      </c>
      <c r="E151" s="84" t="s">
        <v>235</v>
      </c>
      <c r="F151" s="52" t="s">
        <v>214</v>
      </c>
      <c r="G151" s="28">
        <v>240</v>
      </c>
      <c r="H151" s="120">
        <v>96.8</v>
      </c>
      <c r="I151" s="133">
        <v>73.2</v>
      </c>
      <c r="J151" s="134">
        <f t="shared" si="7"/>
        <v>75.619834710743802</v>
      </c>
    </row>
    <row r="152" spans="1:10" ht="15.75" thickBot="1" x14ac:dyDescent="0.3">
      <c r="A152" s="53" t="s">
        <v>58</v>
      </c>
      <c r="B152" s="25" t="s">
        <v>60</v>
      </c>
      <c r="C152" s="25">
        <v>992</v>
      </c>
      <c r="D152" s="90" t="s">
        <v>239</v>
      </c>
      <c r="E152" s="90"/>
      <c r="F152" s="25"/>
      <c r="G152" s="27"/>
      <c r="H152" s="123">
        <f>H153</f>
        <v>8942.5</v>
      </c>
      <c r="I152" s="135">
        <f>I153</f>
        <v>6606.9</v>
      </c>
      <c r="J152" s="136">
        <f>I152*100/H152</f>
        <v>73.882024042493711</v>
      </c>
    </row>
    <row r="153" spans="1:10" ht="15.75" thickBot="1" x14ac:dyDescent="0.3">
      <c r="A153" s="50"/>
      <c r="B153" s="52" t="s">
        <v>61</v>
      </c>
      <c r="C153" s="52">
        <v>992</v>
      </c>
      <c r="D153" s="85" t="s">
        <v>239</v>
      </c>
      <c r="E153" s="85" t="s">
        <v>233</v>
      </c>
      <c r="F153" s="52"/>
      <c r="G153" s="28"/>
      <c r="H153" s="120">
        <f>H154</f>
        <v>8942.5</v>
      </c>
      <c r="I153" s="133">
        <f>I154</f>
        <v>6606.9</v>
      </c>
      <c r="J153" s="134">
        <f t="shared" ref="J153:J170" si="14">I153*100/H153</f>
        <v>73.882024042493711</v>
      </c>
    </row>
    <row r="154" spans="1:10" ht="37.5" thickBot="1" x14ac:dyDescent="0.3">
      <c r="A154" s="50"/>
      <c r="B154" s="52" t="s">
        <v>215</v>
      </c>
      <c r="C154" s="57">
        <v>992</v>
      </c>
      <c r="D154" s="85" t="s">
        <v>239</v>
      </c>
      <c r="E154" s="85" t="s">
        <v>233</v>
      </c>
      <c r="F154" s="52" t="s">
        <v>216</v>
      </c>
      <c r="G154" s="73"/>
      <c r="H154" s="133">
        <f>H155+H162</f>
        <v>8942.5</v>
      </c>
      <c r="I154" s="133">
        <f>I155+I162</f>
        <v>6606.9</v>
      </c>
      <c r="J154" s="134">
        <f t="shared" si="14"/>
        <v>73.882024042493711</v>
      </c>
    </row>
    <row r="155" spans="1:10" ht="37.5" thickBot="1" x14ac:dyDescent="0.3">
      <c r="A155" s="50"/>
      <c r="B155" s="52" t="s">
        <v>217</v>
      </c>
      <c r="C155" s="57">
        <v>992</v>
      </c>
      <c r="D155" s="85" t="s">
        <v>239</v>
      </c>
      <c r="E155" s="85" t="s">
        <v>233</v>
      </c>
      <c r="F155" s="52" t="s">
        <v>218</v>
      </c>
      <c r="G155" s="73"/>
      <c r="H155" s="129">
        <f>H156+H159</f>
        <v>8375.1</v>
      </c>
      <c r="I155" s="133">
        <f>I156+I159</f>
        <v>6039.5</v>
      </c>
      <c r="J155" s="134">
        <f t="shared" si="14"/>
        <v>72.112571790187573</v>
      </c>
    </row>
    <row r="156" spans="1:10" ht="15.75" thickBot="1" x14ac:dyDescent="0.3">
      <c r="A156" s="50"/>
      <c r="B156" s="52" t="s">
        <v>219</v>
      </c>
      <c r="C156" s="57">
        <v>992</v>
      </c>
      <c r="D156" s="85" t="s">
        <v>239</v>
      </c>
      <c r="E156" s="85" t="s">
        <v>233</v>
      </c>
      <c r="F156" s="52" t="s">
        <v>220</v>
      </c>
      <c r="G156" s="26"/>
      <c r="H156" s="129">
        <f>H157</f>
        <v>6291.1</v>
      </c>
      <c r="I156" s="133">
        <f>I157</f>
        <v>4741.3999999999996</v>
      </c>
      <c r="J156" s="134">
        <f t="shared" si="14"/>
        <v>75.36678800209819</v>
      </c>
    </row>
    <row r="157" spans="1:10" ht="28.5" customHeight="1" thickBot="1" x14ac:dyDescent="0.3">
      <c r="A157" s="50"/>
      <c r="B157" s="52" t="s">
        <v>221</v>
      </c>
      <c r="C157" s="57">
        <v>992</v>
      </c>
      <c r="D157" s="85" t="s">
        <v>239</v>
      </c>
      <c r="E157" s="85" t="s">
        <v>233</v>
      </c>
      <c r="F157" s="52" t="s">
        <v>222</v>
      </c>
      <c r="G157" s="28"/>
      <c r="H157" s="120">
        <f>H158</f>
        <v>6291.1</v>
      </c>
      <c r="I157" s="133">
        <f>I158</f>
        <v>4741.3999999999996</v>
      </c>
      <c r="J157" s="134">
        <f t="shared" si="14"/>
        <v>75.36678800209819</v>
      </c>
    </row>
    <row r="158" spans="1:10" ht="15.75" thickBot="1" x14ac:dyDescent="0.3">
      <c r="A158" s="50"/>
      <c r="B158" s="52" t="s">
        <v>223</v>
      </c>
      <c r="C158" s="57">
        <v>992</v>
      </c>
      <c r="D158" s="85" t="s">
        <v>239</v>
      </c>
      <c r="E158" s="85" t="s">
        <v>233</v>
      </c>
      <c r="F158" s="52" t="s">
        <v>222</v>
      </c>
      <c r="G158" s="28">
        <v>610</v>
      </c>
      <c r="H158" s="120">
        <v>6291.1</v>
      </c>
      <c r="I158" s="133">
        <v>4741.3999999999996</v>
      </c>
      <c r="J158" s="134">
        <f t="shared" si="14"/>
        <v>75.36678800209819</v>
      </c>
    </row>
    <row r="159" spans="1:10" ht="15.75" thickBot="1" x14ac:dyDescent="0.3">
      <c r="A159" s="50"/>
      <c r="B159" s="52" t="s">
        <v>224</v>
      </c>
      <c r="C159" s="57">
        <v>992</v>
      </c>
      <c r="D159" s="85" t="s">
        <v>239</v>
      </c>
      <c r="E159" s="85" t="s">
        <v>233</v>
      </c>
      <c r="F159" s="52" t="s">
        <v>225</v>
      </c>
      <c r="G159" s="73"/>
      <c r="H159" s="129">
        <f>H160</f>
        <v>2084</v>
      </c>
      <c r="I159" s="133">
        <f>I160</f>
        <v>1298.0999999999999</v>
      </c>
      <c r="J159" s="134">
        <f t="shared" si="14"/>
        <v>62.288867562380034</v>
      </c>
    </row>
    <row r="160" spans="1:10" ht="28.5" customHeight="1" thickBot="1" x14ac:dyDescent="0.3">
      <c r="A160" s="50"/>
      <c r="B160" s="52" t="s">
        <v>221</v>
      </c>
      <c r="C160" s="57">
        <v>992</v>
      </c>
      <c r="D160" s="85" t="s">
        <v>239</v>
      </c>
      <c r="E160" s="85" t="s">
        <v>233</v>
      </c>
      <c r="F160" s="52" t="s">
        <v>226</v>
      </c>
      <c r="G160" s="73"/>
      <c r="H160" s="129">
        <f>H161</f>
        <v>2084</v>
      </c>
      <c r="I160" s="133">
        <f>I161</f>
        <v>1298.0999999999999</v>
      </c>
      <c r="J160" s="134">
        <f t="shared" si="14"/>
        <v>62.288867562380034</v>
      </c>
    </row>
    <row r="161" spans="1:10" ht="15.75" thickBot="1" x14ac:dyDescent="0.3">
      <c r="A161" s="50"/>
      <c r="B161" s="65" t="s">
        <v>223</v>
      </c>
      <c r="C161" s="57">
        <v>992</v>
      </c>
      <c r="D161" s="85" t="s">
        <v>239</v>
      </c>
      <c r="E161" s="85" t="s">
        <v>233</v>
      </c>
      <c r="F161" s="52" t="s">
        <v>226</v>
      </c>
      <c r="G161" s="73">
        <v>610</v>
      </c>
      <c r="H161" s="129">
        <v>2084</v>
      </c>
      <c r="I161" s="133">
        <v>1298.0999999999999</v>
      </c>
      <c r="J161" s="134">
        <f t="shared" si="14"/>
        <v>62.288867562380034</v>
      </c>
    </row>
    <row r="162" spans="1:10" ht="48.75" thickBot="1" x14ac:dyDescent="0.3">
      <c r="A162" s="63"/>
      <c r="B162" s="148" t="s">
        <v>338</v>
      </c>
      <c r="C162" s="57">
        <v>992</v>
      </c>
      <c r="D162" s="85" t="s">
        <v>239</v>
      </c>
      <c r="E162" s="85" t="s">
        <v>233</v>
      </c>
      <c r="F162" s="52" t="s">
        <v>323</v>
      </c>
      <c r="G162" s="28"/>
      <c r="H162" s="120">
        <f>H163</f>
        <v>567.4</v>
      </c>
      <c r="I162" s="133">
        <f>I163</f>
        <v>567.4</v>
      </c>
      <c r="J162" s="134">
        <f t="shared" si="14"/>
        <v>100</v>
      </c>
    </row>
    <row r="163" spans="1:10" ht="48.75" thickBot="1" x14ac:dyDescent="0.3">
      <c r="A163" s="63"/>
      <c r="B163" s="148" t="s">
        <v>324</v>
      </c>
      <c r="C163" s="57">
        <v>992</v>
      </c>
      <c r="D163" s="85" t="s">
        <v>239</v>
      </c>
      <c r="E163" s="85" t="s">
        <v>233</v>
      </c>
      <c r="F163" s="52" t="s">
        <v>325</v>
      </c>
      <c r="G163" s="28"/>
      <c r="H163" s="120">
        <f>H164</f>
        <v>567.4</v>
      </c>
      <c r="I163" s="120">
        <f>I164</f>
        <v>567.4</v>
      </c>
      <c r="J163" s="134">
        <f t="shared" si="14"/>
        <v>100</v>
      </c>
    </row>
    <row r="164" spans="1:10" ht="15.75" thickBot="1" x14ac:dyDescent="0.3">
      <c r="A164" s="50"/>
      <c r="B164" s="52" t="s">
        <v>223</v>
      </c>
      <c r="C164" s="57">
        <v>992</v>
      </c>
      <c r="D164" s="85" t="s">
        <v>239</v>
      </c>
      <c r="E164" s="85" t="s">
        <v>233</v>
      </c>
      <c r="F164" s="52" t="s">
        <v>325</v>
      </c>
      <c r="G164" s="28">
        <v>610</v>
      </c>
      <c r="H164" s="120">
        <v>567.4</v>
      </c>
      <c r="I164" s="133">
        <v>567.4</v>
      </c>
      <c r="J164" s="134">
        <f t="shared" si="14"/>
        <v>100</v>
      </c>
    </row>
    <row r="165" spans="1:10" ht="15.75" thickBot="1" x14ac:dyDescent="0.3">
      <c r="A165" s="53" t="s">
        <v>59</v>
      </c>
      <c r="B165" s="25" t="s">
        <v>62</v>
      </c>
      <c r="C165" s="25">
        <v>992</v>
      </c>
      <c r="D165" s="90">
        <v>11</v>
      </c>
      <c r="E165" s="90"/>
      <c r="F165" s="25"/>
      <c r="G165" s="27"/>
      <c r="H165" s="135">
        <f t="shared" ref="H165:I169" si="15">H166</f>
        <v>1</v>
      </c>
      <c r="I165" s="135">
        <f t="shared" si="15"/>
        <v>0</v>
      </c>
      <c r="J165" s="136">
        <f t="shared" si="14"/>
        <v>0</v>
      </c>
    </row>
    <row r="166" spans="1:10" ht="25.5" thickBot="1" x14ac:dyDescent="0.3">
      <c r="A166" s="50"/>
      <c r="B166" s="52" t="s">
        <v>63</v>
      </c>
      <c r="C166" s="52">
        <v>992</v>
      </c>
      <c r="D166" s="85">
        <v>11</v>
      </c>
      <c r="E166" s="85" t="s">
        <v>237</v>
      </c>
      <c r="F166" s="52"/>
      <c r="G166" s="28"/>
      <c r="H166" s="133">
        <f t="shared" si="15"/>
        <v>1</v>
      </c>
      <c r="I166" s="133">
        <f t="shared" si="15"/>
        <v>0</v>
      </c>
      <c r="J166" s="134">
        <f t="shared" si="14"/>
        <v>0</v>
      </c>
    </row>
    <row r="167" spans="1:10" ht="73.5" customHeight="1" thickBot="1" x14ac:dyDescent="0.3">
      <c r="A167" s="50"/>
      <c r="B167" s="52" t="s">
        <v>227</v>
      </c>
      <c r="C167" s="52">
        <v>992</v>
      </c>
      <c r="D167" s="85">
        <v>11</v>
      </c>
      <c r="E167" s="85" t="s">
        <v>237</v>
      </c>
      <c r="F167" s="52" t="s">
        <v>228</v>
      </c>
      <c r="G167" s="28"/>
      <c r="H167" s="133">
        <f t="shared" si="15"/>
        <v>1</v>
      </c>
      <c r="I167" s="133">
        <f t="shared" si="15"/>
        <v>0</v>
      </c>
      <c r="J167" s="134">
        <f t="shared" si="14"/>
        <v>0</v>
      </c>
    </row>
    <row r="168" spans="1:10" ht="25.5" thickBot="1" x14ac:dyDescent="0.3">
      <c r="A168" s="50"/>
      <c r="B168" s="52" t="s">
        <v>229</v>
      </c>
      <c r="C168" s="52">
        <v>992</v>
      </c>
      <c r="D168" s="85">
        <v>11</v>
      </c>
      <c r="E168" s="85" t="s">
        <v>237</v>
      </c>
      <c r="F168" s="52" t="s">
        <v>230</v>
      </c>
      <c r="G168" s="28"/>
      <c r="H168" s="133">
        <f t="shared" si="15"/>
        <v>1</v>
      </c>
      <c r="I168" s="133">
        <f t="shared" si="15"/>
        <v>0</v>
      </c>
      <c r="J168" s="134">
        <f t="shared" si="14"/>
        <v>0</v>
      </c>
    </row>
    <row r="169" spans="1:10" ht="15.75" thickBot="1" x14ac:dyDescent="0.3">
      <c r="A169" s="50"/>
      <c r="B169" s="52" t="s">
        <v>204</v>
      </c>
      <c r="C169" s="52">
        <v>992</v>
      </c>
      <c r="D169" s="85">
        <v>11</v>
      </c>
      <c r="E169" s="85" t="s">
        <v>237</v>
      </c>
      <c r="F169" s="52" t="s">
        <v>231</v>
      </c>
      <c r="G169" s="28"/>
      <c r="H169" s="133">
        <f t="shared" si="15"/>
        <v>1</v>
      </c>
      <c r="I169" s="133">
        <f t="shared" si="15"/>
        <v>0</v>
      </c>
      <c r="J169" s="134">
        <f t="shared" si="14"/>
        <v>0</v>
      </c>
    </row>
    <row r="170" spans="1:10" ht="25.5" thickBot="1" x14ac:dyDescent="0.3">
      <c r="A170" s="50"/>
      <c r="B170" s="52" t="s">
        <v>119</v>
      </c>
      <c r="C170" s="52">
        <v>992</v>
      </c>
      <c r="D170" s="85">
        <v>11</v>
      </c>
      <c r="E170" s="85" t="s">
        <v>237</v>
      </c>
      <c r="F170" s="52" t="s">
        <v>231</v>
      </c>
      <c r="G170" s="28">
        <v>240</v>
      </c>
      <c r="H170" s="120">
        <v>1</v>
      </c>
      <c r="I170" s="133">
        <v>0</v>
      </c>
      <c r="J170" s="134">
        <f t="shared" si="14"/>
        <v>0</v>
      </c>
    </row>
    <row r="174" spans="1:10" ht="18.75" x14ac:dyDescent="0.3">
      <c r="A174" s="1" t="s">
        <v>291</v>
      </c>
      <c r="D174"/>
      <c r="E174"/>
      <c r="H174"/>
      <c r="I174"/>
      <c r="J174"/>
    </row>
    <row r="175" spans="1:10" ht="18.75" x14ac:dyDescent="0.3">
      <c r="A175" s="1" t="s">
        <v>23</v>
      </c>
      <c r="D175"/>
      <c r="E175"/>
      <c r="H175"/>
      <c r="I175"/>
      <c r="J175"/>
    </row>
    <row r="176" spans="1:10" ht="18.75" x14ac:dyDescent="0.3">
      <c r="A176" s="1" t="s">
        <v>280</v>
      </c>
      <c r="D176"/>
      <c r="E176"/>
      <c r="H176"/>
      <c r="I176"/>
      <c r="J176"/>
    </row>
  </sheetData>
  <mergeCells count="6">
    <mergeCell ref="A6:J6"/>
    <mergeCell ref="F1:J1"/>
    <mergeCell ref="F2:J2"/>
    <mergeCell ref="F3:J3"/>
    <mergeCell ref="F4:J4"/>
    <mergeCell ref="F5:J5"/>
  </mergeCells>
  <pageMargins left="0.70866141732283472" right="0.70866141732283472" top="0.74803149606299213" bottom="0.74803149606299213" header="0.31496062992125984" footer="0.31496062992125984"/>
  <pageSetup paperSize="9" scale="91" fitToHeight="7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6"/>
  <sheetViews>
    <sheetView topLeftCell="A7" workbookViewId="0">
      <selection activeCell="D17" sqref="D17"/>
    </sheetView>
  </sheetViews>
  <sheetFormatPr defaultRowHeight="15" x14ac:dyDescent="0.25"/>
  <cols>
    <col min="1" max="1" width="24.85546875" customWidth="1"/>
    <col min="2" max="2" width="38.5703125" style="12" customWidth="1"/>
    <col min="3" max="3" width="11.7109375" customWidth="1"/>
    <col min="4" max="4" width="10.85546875" customWidth="1"/>
  </cols>
  <sheetData>
    <row r="1" spans="1:4" ht="18.75" x14ac:dyDescent="0.3">
      <c r="A1" s="175" t="s">
        <v>260</v>
      </c>
      <c r="B1" s="175"/>
      <c r="C1" s="175"/>
      <c r="D1" s="175"/>
    </row>
    <row r="2" spans="1:4" ht="18.75" x14ac:dyDescent="0.3">
      <c r="A2" s="175" t="s">
        <v>1</v>
      </c>
      <c r="B2" s="175"/>
      <c r="C2" s="175"/>
      <c r="D2" s="175"/>
    </row>
    <row r="3" spans="1:4" ht="18.75" x14ac:dyDescent="0.3">
      <c r="A3" s="175" t="s">
        <v>2</v>
      </c>
      <c r="B3" s="175"/>
      <c r="C3" s="175"/>
      <c r="D3" s="175"/>
    </row>
    <row r="4" spans="1:4" ht="18.75" x14ac:dyDescent="0.3">
      <c r="A4" s="175" t="s">
        <v>3</v>
      </c>
      <c r="B4" s="175"/>
      <c r="C4" s="175"/>
      <c r="D4" s="175"/>
    </row>
    <row r="5" spans="1:4" ht="18.75" x14ac:dyDescent="0.3">
      <c r="A5" s="175" t="s">
        <v>328</v>
      </c>
      <c r="B5" s="175"/>
      <c r="C5" s="175"/>
      <c r="D5" s="175"/>
    </row>
    <row r="6" spans="1:4" ht="18.75" x14ac:dyDescent="0.3">
      <c r="A6" s="142"/>
      <c r="B6" s="142"/>
      <c r="C6" s="142"/>
      <c r="D6" s="142"/>
    </row>
    <row r="7" spans="1:4" ht="54" customHeight="1" x14ac:dyDescent="0.3">
      <c r="A7" s="176" t="s">
        <v>343</v>
      </c>
      <c r="B7" s="176"/>
      <c r="C7" s="176"/>
      <c r="D7" s="176"/>
    </row>
    <row r="8" spans="1:4" ht="19.5" thickBot="1" x14ac:dyDescent="0.35">
      <c r="A8" s="142"/>
      <c r="B8" s="142"/>
      <c r="C8" s="142"/>
      <c r="D8" s="142"/>
    </row>
    <row r="9" spans="1:4" ht="91.5" customHeight="1" x14ac:dyDescent="0.25">
      <c r="A9" s="95" t="s">
        <v>33</v>
      </c>
      <c r="B9" s="95" t="s">
        <v>327</v>
      </c>
      <c r="C9" s="100" t="s">
        <v>7</v>
      </c>
      <c r="D9" s="100" t="s">
        <v>66</v>
      </c>
    </row>
    <row r="10" spans="1:4" x14ac:dyDescent="0.25">
      <c r="A10" s="114">
        <v>1</v>
      </c>
      <c r="B10" s="114">
        <v>2</v>
      </c>
      <c r="C10" s="114">
        <v>3</v>
      </c>
      <c r="D10" s="115">
        <v>4</v>
      </c>
    </row>
    <row r="11" spans="1:4" ht="44.25" thickBot="1" x14ac:dyDescent="0.3">
      <c r="A11" s="96"/>
      <c r="B11" s="99" t="s">
        <v>294</v>
      </c>
      <c r="C11" s="112">
        <f>C12</f>
        <v>3207.0999999999985</v>
      </c>
      <c r="D11" s="112">
        <f>D12</f>
        <v>20.5</v>
      </c>
    </row>
    <row r="12" spans="1:4" ht="30.75" thickBot="1" x14ac:dyDescent="0.3">
      <c r="A12" s="96" t="s">
        <v>242</v>
      </c>
      <c r="B12" s="97" t="s">
        <v>243</v>
      </c>
      <c r="C12" s="112">
        <f>C17+C13</f>
        <v>3207.0999999999985</v>
      </c>
      <c r="D12" s="112">
        <f>D17+D13</f>
        <v>20.5</v>
      </c>
    </row>
    <row r="13" spans="1:4" ht="30.75" thickBot="1" x14ac:dyDescent="0.3">
      <c r="A13" s="96" t="s">
        <v>244</v>
      </c>
      <c r="B13" s="97" t="s">
        <v>245</v>
      </c>
      <c r="C13" s="112">
        <f t="shared" ref="C13:D15" si="0">C14</f>
        <v>-44798.8</v>
      </c>
      <c r="D13" s="113">
        <f t="shared" si="0"/>
        <v>-25522.3</v>
      </c>
    </row>
    <row r="14" spans="1:4" ht="30.75" thickBot="1" x14ac:dyDescent="0.3">
      <c r="A14" s="96" t="s">
        <v>246</v>
      </c>
      <c r="B14" s="97" t="s">
        <v>247</v>
      </c>
      <c r="C14" s="112">
        <f t="shared" si="0"/>
        <v>-44798.8</v>
      </c>
      <c r="D14" s="113">
        <f t="shared" si="0"/>
        <v>-25522.3</v>
      </c>
    </row>
    <row r="15" spans="1:4" ht="30.75" thickBot="1" x14ac:dyDescent="0.3">
      <c r="A15" s="96" t="s">
        <v>248</v>
      </c>
      <c r="B15" s="97" t="s">
        <v>249</v>
      </c>
      <c r="C15" s="112">
        <f t="shared" si="0"/>
        <v>-44798.8</v>
      </c>
      <c r="D15" s="113">
        <f t="shared" si="0"/>
        <v>-25522.3</v>
      </c>
    </row>
    <row r="16" spans="1:4" ht="30.75" thickBot="1" x14ac:dyDescent="0.3">
      <c r="A16" s="96" t="s">
        <v>250</v>
      </c>
      <c r="B16" s="97" t="s">
        <v>251</v>
      </c>
      <c r="C16" s="112">
        <v>-44798.8</v>
      </c>
      <c r="D16" s="113">
        <v>-25522.3</v>
      </c>
    </row>
    <row r="17" spans="1:4" ht="30.75" thickBot="1" x14ac:dyDescent="0.3">
      <c r="A17" s="96" t="s">
        <v>252</v>
      </c>
      <c r="B17" s="98" t="s">
        <v>253</v>
      </c>
      <c r="C17" s="113">
        <f t="shared" ref="C17:D19" si="1">C18</f>
        <v>48005.9</v>
      </c>
      <c r="D17" s="112">
        <f t="shared" si="1"/>
        <v>25542.799999999999</v>
      </c>
    </row>
    <row r="18" spans="1:4" ht="30.75" thickBot="1" x14ac:dyDescent="0.3">
      <c r="A18" s="96" t="s">
        <v>254</v>
      </c>
      <c r="B18" s="98" t="s">
        <v>255</v>
      </c>
      <c r="C18" s="113">
        <f t="shared" si="1"/>
        <v>48005.9</v>
      </c>
      <c r="D18" s="112">
        <f t="shared" si="1"/>
        <v>25542.799999999999</v>
      </c>
    </row>
    <row r="19" spans="1:4" ht="30.75" thickBot="1" x14ac:dyDescent="0.3">
      <c r="A19" s="96" t="s">
        <v>256</v>
      </c>
      <c r="B19" s="98" t="s">
        <v>257</v>
      </c>
      <c r="C19" s="113">
        <f t="shared" si="1"/>
        <v>48005.9</v>
      </c>
      <c r="D19" s="112">
        <f t="shared" si="1"/>
        <v>25542.799999999999</v>
      </c>
    </row>
    <row r="20" spans="1:4" ht="45.75" thickBot="1" x14ac:dyDescent="0.3">
      <c r="A20" s="96" t="s">
        <v>258</v>
      </c>
      <c r="B20" s="98" t="s">
        <v>259</v>
      </c>
      <c r="C20" s="113">
        <v>48005.9</v>
      </c>
      <c r="D20" s="112">
        <v>25542.799999999999</v>
      </c>
    </row>
    <row r="21" spans="1:4" x14ac:dyDescent="0.25">
      <c r="C21" s="101"/>
      <c r="D21" s="101"/>
    </row>
    <row r="24" spans="1:4" ht="18.75" x14ac:dyDescent="0.3">
      <c r="A24" s="1" t="s">
        <v>291</v>
      </c>
    </row>
    <row r="25" spans="1:4" ht="18.75" x14ac:dyDescent="0.3">
      <c r="A25" s="1" t="s">
        <v>23</v>
      </c>
    </row>
    <row r="26" spans="1:4" ht="18.75" x14ac:dyDescent="0.3">
      <c r="A26" s="1" t="s">
        <v>280</v>
      </c>
    </row>
  </sheetData>
  <mergeCells count="6">
    <mergeCell ref="A7:D7"/>
    <mergeCell ref="A1:D1"/>
    <mergeCell ref="A2:D2"/>
    <mergeCell ref="A3:D3"/>
    <mergeCell ref="A4:D4"/>
    <mergeCell ref="A5:D5"/>
  </mergeCells>
  <pageMargins left="1.17" right="0.32" top="0.39" bottom="0.74803149606299213" header="0.31496062992125984" footer="0.31496062992125984"/>
  <pageSetup paperSize="256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"/>
  <sheetViews>
    <sheetView workbookViewId="0">
      <selection activeCell="H26" sqref="H26"/>
    </sheetView>
  </sheetViews>
  <sheetFormatPr defaultRowHeight="15" x14ac:dyDescent="0.25"/>
  <cols>
    <col min="1" max="1" width="5.42578125" customWidth="1"/>
    <col min="2" max="2" width="28.7109375" customWidth="1"/>
    <col min="3" max="3" width="18.7109375" customWidth="1"/>
    <col min="4" max="4" width="13.42578125" customWidth="1"/>
    <col min="5" max="5" width="13.140625" customWidth="1"/>
  </cols>
  <sheetData>
    <row r="1" spans="1:5" ht="18.75" x14ac:dyDescent="0.3">
      <c r="A1" s="102"/>
      <c r="C1" s="175" t="s">
        <v>261</v>
      </c>
      <c r="D1" s="175"/>
      <c r="E1" s="175"/>
    </row>
    <row r="2" spans="1:5" ht="60.75" customHeight="1" x14ac:dyDescent="0.3">
      <c r="A2" s="102"/>
      <c r="C2" s="177" t="s">
        <v>266</v>
      </c>
      <c r="D2" s="177"/>
      <c r="E2" s="177"/>
    </row>
    <row r="3" spans="1:5" ht="18.75" x14ac:dyDescent="0.3">
      <c r="A3" s="1"/>
      <c r="C3" s="175" t="s">
        <v>329</v>
      </c>
      <c r="D3" s="175"/>
      <c r="E3" s="175"/>
    </row>
    <row r="4" spans="1:5" ht="18.75" x14ac:dyDescent="0.3">
      <c r="A4" s="1"/>
    </row>
    <row r="5" spans="1:5" ht="18.75" x14ac:dyDescent="0.3">
      <c r="A5" s="1"/>
    </row>
    <row r="6" spans="1:5" ht="54.75" customHeight="1" x14ac:dyDescent="0.3">
      <c r="A6" s="161" t="s">
        <v>344</v>
      </c>
      <c r="B6" s="161"/>
      <c r="C6" s="161"/>
      <c r="D6" s="161"/>
      <c r="E6" s="161"/>
    </row>
    <row r="7" spans="1:5" ht="19.5" thickBot="1" x14ac:dyDescent="0.35">
      <c r="A7" s="103"/>
    </row>
    <row r="8" spans="1:5" ht="78.75" customHeight="1" thickBot="1" x14ac:dyDescent="0.3">
      <c r="A8" s="104" t="s">
        <v>262</v>
      </c>
      <c r="B8" s="105" t="s">
        <v>336</v>
      </c>
      <c r="C8" s="105" t="s">
        <v>263</v>
      </c>
      <c r="D8" s="105" t="s">
        <v>264</v>
      </c>
      <c r="E8" s="105" t="s">
        <v>265</v>
      </c>
    </row>
    <row r="9" spans="1:5" ht="16.5" thickBot="1" x14ac:dyDescent="0.3">
      <c r="A9" s="106">
        <v>1</v>
      </c>
      <c r="B9" s="108">
        <v>40</v>
      </c>
      <c r="C9" s="109">
        <v>0</v>
      </c>
      <c r="D9" s="109">
        <v>40</v>
      </c>
      <c r="E9" s="109"/>
    </row>
    <row r="10" spans="1:5" ht="18.75" x14ac:dyDescent="0.3">
      <c r="A10" s="103"/>
    </row>
    <row r="11" spans="1:5" ht="18.75" x14ac:dyDescent="0.3">
      <c r="A11" s="103"/>
    </row>
    <row r="12" spans="1:5" ht="18.75" x14ac:dyDescent="0.3">
      <c r="A12" s="107"/>
    </row>
    <row r="13" spans="1:5" ht="18.75" x14ac:dyDescent="0.3">
      <c r="A13" s="1" t="s">
        <v>291</v>
      </c>
      <c r="B13" s="12"/>
    </row>
    <row r="14" spans="1:5" ht="18.75" x14ac:dyDescent="0.3">
      <c r="A14" s="1" t="s">
        <v>23</v>
      </c>
      <c r="B14" s="12"/>
    </row>
    <row r="15" spans="1:5" ht="18.75" x14ac:dyDescent="0.3">
      <c r="A15" s="1" t="s">
        <v>280</v>
      </c>
      <c r="B15" s="12"/>
    </row>
  </sheetData>
  <mergeCells count="4">
    <mergeCell ref="A6:E6"/>
    <mergeCell ref="C1:E1"/>
    <mergeCell ref="C2:E2"/>
    <mergeCell ref="C3:E3"/>
  </mergeCells>
  <pageMargins left="1.33" right="0.56000000000000005" top="0.74803149606299213" bottom="0.74803149606299213" header="0.31496062992125984" footer="0.31496062992125984"/>
  <pageSetup paperSize="256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3"/>
  <sheetViews>
    <sheetView workbookViewId="0">
      <selection activeCell="A14" sqref="A14"/>
    </sheetView>
  </sheetViews>
  <sheetFormatPr defaultRowHeight="15" x14ac:dyDescent="0.25"/>
  <cols>
    <col min="1" max="1" width="105.42578125" style="12" customWidth="1"/>
  </cols>
  <sheetData>
    <row r="1" spans="1:1" ht="18.75" x14ac:dyDescent="0.3">
      <c r="A1" s="144" t="s">
        <v>267</v>
      </c>
    </row>
    <row r="2" spans="1:1" ht="18.75" x14ac:dyDescent="0.3">
      <c r="A2" s="144" t="s">
        <v>271</v>
      </c>
    </row>
    <row r="3" spans="1:1" ht="18.75" x14ac:dyDescent="0.3">
      <c r="A3" s="144" t="s">
        <v>272</v>
      </c>
    </row>
    <row r="4" spans="1:1" ht="18.75" x14ac:dyDescent="0.3">
      <c r="A4" s="144" t="s">
        <v>332</v>
      </c>
    </row>
    <row r="5" spans="1:1" ht="18.75" x14ac:dyDescent="0.3">
      <c r="A5" s="110"/>
    </row>
    <row r="6" spans="1:1" ht="75" x14ac:dyDescent="0.3">
      <c r="A6" s="143" t="s">
        <v>345</v>
      </c>
    </row>
    <row r="7" spans="1:1" ht="18.75" x14ac:dyDescent="0.3">
      <c r="A7" s="111"/>
    </row>
    <row r="8" spans="1:1" ht="18.75" x14ac:dyDescent="0.3">
      <c r="A8" s="111" t="s">
        <v>350</v>
      </c>
    </row>
    <row r="9" spans="1:1" ht="18.75" x14ac:dyDescent="0.3">
      <c r="A9" s="111" t="s">
        <v>360</v>
      </c>
    </row>
    <row r="10" spans="1:1" ht="37.5" x14ac:dyDescent="0.3">
      <c r="A10" s="111" t="s">
        <v>351</v>
      </c>
    </row>
    <row r="11" spans="1:1" ht="18.75" x14ac:dyDescent="0.3">
      <c r="A11" s="111" t="s">
        <v>268</v>
      </c>
    </row>
    <row r="12" spans="1:1" ht="41.25" customHeight="1" x14ac:dyDescent="0.3">
      <c r="A12" s="138" t="s">
        <v>330</v>
      </c>
    </row>
    <row r="13" spans="1:1" ht="32.25" customHeight="1" x14ac:dyDescent="0.3">
      <c r="A13" s="138" t="s">
        <v>352</v>
      </c>
    </row>
    <row r="14" spans="1:1" ht="21" customHeight="1" x14ac:dyDescent="0.3">
      <c r="A14" s="111" t="s">
        <v>292</v>
      </c>
    </row>
    <row r="15" spans="1:1" ht="37.5" x14ac:dyDescent="0.3">
      <c r="A15" s="111" t="s">
        <v>353</v>
      </c>
    </row>
    <row r="16" spans="1:1" ht="18.75" x14ac:dyDescent="0.3">
      <c r="A16" s="111" t="s">
        <v>359</v>
      </c>
    </row>
    <row r="17" spans="1:2" ht="18.75" x14ac:dyDescent="0.3">
      <c r="A17" s="111" t="s">
        <v>269</v>
      </c>
    </row>
    <row r="18" spans="1:2" ht="18.75" x14ac:dyDescent="0.3">
      <c r="A18" s="111" t="s">
        <v>358</v>
      </c>
    </row>
    <row r="19" spans="1:2" ht="18.75" x14ac:dyDescent="0.3">
      <c r="A19" s="111" t="s">
        <v>331</v>
      </c>
    </row>
    <row r="20" spans="1:2" ht="18.75" x14ac:dyDescent="0.3">
      <c r="A20" s="111" t="s">
        <v>293</v>
      </c>
    </row>
    <row r="21" spans="1:2" ht="37.5" x14ac:dyDescent="0.3">
      <c r="A21" s="111" t="s">
        <v>357</v>
      </c>
    </row>
    <row r="22" spans="1:2" ht="18.75" x14ac:dyDescent="0.3">
      <c r="A22" s="111" t="s">
        <v>270</v>
      </c>
    </row>
    <row r="23" spans="1:2" ht="18.75" x14ac:dyDescent="0.3">
      <c r="A23" s="154" t="s">
        <v>356</v>
      </c>
    </row>
    <row r="24" spans="1:2" ht="18.75" x14ac:dyDescent="0.3">
      <c r="A24" s="154" t="s">
        <v>355</v>
      </c>
    </row>
    <row r="25" spans="1:2" ht="18.75" x14ac:dyDescent="0.3">
      <c r="A25" s="111" t="s">
        <v>354</v>
      </c>
    </row>
    <row r="26" spans="1:2" ht="18.75" x14ac:dyDescent="0.3">
      <c r="A26" s="111"/>
    </row>
    <row r="27" spans="1:2" ht="18.75" x14ac:dyDescent="0.3">
      <c r="A27" s="111"/>
    </row>
    <row r="28" spans="1:2" ht="18.75" x14ac:dyDescent="0.3">
      <c r="A28" s="111"/>
    </row>
    <row r="29" spans="1:2" ht="18.75" x14ac:dyDescent="0.3">
      <c r="A29" s="1" t="s">
        <v>291</v>
      </c>
      <c r="B29" s="12"/>
    </row>
    <row r="30" spans="1:2" ht="18.75" x14ac:dyDescent="0.3">
      <c r="A30" s="1" t="s">
        <v>23</v>
      </c>
      <c r="B30" s="12"/>
    </row>
    <row r="31" spans="1:2" ht="18.75" x14ac:dyDescent="0.3">
      <c r="A31" s="1" t="s">
        <v>280</v>
      </c>
      <c r="B31" s="12"/>
    </row>
    <row r="32" spans="1:2" ht="18.75" x14ac:dyDescent="0.3">
      <c r="A32" s="110"/>
    </row>
    <row r="33" spans="1:1" ht="18.75" x14ac:dyDescent="0.3">
      <c r="A33" s="110"/>
    </row>
  </sheetData>
  <pageMargins left="0.65" right="0.4" top="0.43" bottom="0.46" header="0.31496062992125984" footer="0.31496062992125984"/>
  <pageSetup paperSize="25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Приложение 1</vt:lpstr>
      <vt:lpstr>Приложение2</vt:lpstr>
      <vt:lpstr>Приложение 3</vt:lpstr>
      <vt:lpstr>Приложение 4</vt:lpstr>
      <vt:lpstr>Приложение 5</vt:lpstr>
      <vt:lpstr>Приложение 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2019-11-18T11:18:22Z</dcterms:modified>
</cp:coreProperties>
</file>